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полугодие область" sheetId="1" r:id="rId1"/>
  </sheets>
  <definedNames>
    <definedName name="_xlnm.Print_Titles" localSheetId="0">'полугодие область'!$6:$9</definedName>
    <definedName name="_xlnm.Print_Area" localSheetId="0">'полугодие область'!$A$1:$N$58</definedName>
  </definedNames>
  <calcPr calcId="144525"/>
</workbook>
</file>

<file path=xl/calcChain.xml><?xml version="1.0" encoding="utf-8"?>
<calcChain xmlns="http://schemas.openxmlformats.org/spreadsheetml/2006/main">
  <c r="M50" i="1" l="1"/>
  <c r="L50" i="1"/>
  <c r="K50" i="1"/>
  <c r="J50" i="1"/>
  <c r="H50" i="1"/>
  <c r="G50" i="1"/>
  <c r="E50" i="1"/>
  <c r="I49" i="1"/>
  <c r="D49" i="1"/>
  <c r="P48" i="1"/>
  <c r="I48" i="1"/>
  <c r="D48" i="1"/>
  <c r="I47" i="1"/>
  <c r="D47" i="1"/>
  <c r="I46" i="1"/>
  <c r="D46" i="1"/>
  <c r="P45" i="1"/>
  <c r="I45" i="1"/>
  <c r="D45" i="1"/>
  <c r="I44" i="1"/>
  <c r="D44" i="1"/>
  <c r="I43" i="1"/>
  <c r="D43" i="1"/>
  <c r="I42" i="1"/>
  <c r="D42" i="1"/>
  <c r="I41" i="1"/>
  <c r="D41" i="1"/>
  <c r="P40" i="1"/>
  <c r="I40" i="1"/>
  <c r="D40" i="1"/>
  <c r="P39" i="1"/>
  <c r="I39" i="1"/>
  <c r="D39" i="1"/>
  <c r="P38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P30" i="1"/>
  <c r="I30" i="1"/>
  <c r="D30" i="1"/>
  <c r="P29" i="1"/>
  <c r="I29" i="1"/>
  <c r="D29" i="1"/>
  <c r="I28" i="1"/>
  <c r="D28" i="1"/>
  <c r="P27" i="1"/>
  <c r="I27" i="1"/>
  <c r="D27" i="1"/>
  <c r="P26" i="1"/>
  <c r="I26" i="1"/>
  <c r="D26" i="1"/>
  <c r="I25" i="1"/>
  <c r="F25" i="1"/>
  <c r="F50" i="1" s="1"/>
  <c r="D25" i="1"/>
  <c r="I24" i="1"/>
  <c r="D24" i="1"/>
  <c r="P23" i="1"/>
  <c r="I23" i="1"/>
  <c r="D23" i="1"/>
  <c r="P22" i="1"/>
  <c r="I22" i="1"/>
  <c r="D22" i="1"/>
  <c r="P21" i="1"/>
  <c r="I21" i="1"/>
  <c r="D21" i="1"/>
  <c r="P20" i="1"/>
  <c r="I20" i="1"/>
  <c r="D20" i="1"/>
  <c r="P19" i="1"/>
  <c r="I19" i="1"/>
  <c r="D19" i="1"/>
  <c r="I18" i="1"/>
  <c r="D18" i="1"/>
  <c r="I17" i="1"/>
  <c r="D17" i="1"/>
  <c r="P16" i="1"/>
  <c r="I16" i="1"/>
  <c r="D16" i="1"/>
  <c r="P15" i="1"/>
  <c r="I15" i="1"/>
  <c r="D15" i="1"/>
  <c r="I14" i="1"/>
  <c r="D14" i="1"/>
  <c r="P13" i="1"/>
  <c r="I13" i="1"/>
  <c r="D13" i="1"/>
  <c r="I12" i="1"/>
  <c r="I50" i="1" s="1"/>
  <c r="D12" i="1"/>
  <c r="M11" i="1"/>
  <c r="L11" i="1"/>
  <c r="J11" i="1"/>
  <c r="I11" i="1" l="1"/>
  <c r="K11" i="1"/>
  <c r="D50" i="1"/>
</calcChain>
</file>

<file path=xl/sharedStrings.xml><?xml version="1.0" encoding="utf-8"?>
<sst xmlns="http://schemas.openxmlformats.org/spreadsheetml/2006/main" count="146" uniqueCount="140">
  <si>
    <t xml:space="preserve">Отчет о реализации муниципальных программ в 2022 году </t>
  </si>
  <si>
    <t>(по состоянию на 01.07.2022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</si>
  <si>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</si>
  <si>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</si>
  <si>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</si>
  <si>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</si>
  <si>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</si>
  <si>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>Принимаемые меры по обеспечению полного освоения средств федерального бюджета в рамках муниципальных программ в 2022 году (заполняется в случае освоения федеральных средств менеее 50%)</t>
  </si>
  <si>
    <t xml:space="preserve">Предусмотрено программой на 2022 год </t>
  </si>
  <si>
    <t xml:space="preserve">Исполнено в 2022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</si>
  <si>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</si>
  <si>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</si>
  <si>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</si>
  <si>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</si>
  <si>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</si>
  <si>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</si>
  <si>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 освоения в 2022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</si>
  <si>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</si>
  <si>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</si>
  <si>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30.06.2020 № 493 «О внесении изменений в постановление Администрации от 07.12.2018 № 1249». 
Постановление Администрации города от 29.04.2022 № 443 «О внесении изменений в постановление Администрации от 07.12.2018 № 1249»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</si>
  <si>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</si>
  <si>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</si>
  <si>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 xml:space="preserve">Процент освоения федеральных средств - 72,9 %.. Планируемый срок освоения  федеральных средств в полном объеме до конца 2022 года                                                                              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</si>
  <si>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</si>
  <si>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</si>
  <si>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Постановление Администрации города от 24.06.2022 № 696 «О внесении изменений в постановление Администрации от 07.12.2018 № 1227».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</si>
  <si>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</si>
  <si>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</si>
  <si>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-63,4 %. Планируемый срок освоения  федеральных средств в полном объеме до конца 2022 года, в связи с ежемесячным осуществлением расходов.
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</si>
  <si>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</si>
  <si>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</si>
  <si>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- 45,5 %. Планируемый срок освоения  федеральных средств в полном объеме до конца 2022 года, в связи с ежемесячным осуществлением расходов и фактической посещаемостью детей.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</si>
  <si>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</si>
  <si>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</si>
  <si>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от 31.03.2022 № 330 «О внесении изменений в постановление Администрации города от 07.12.2018 № 1245»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</si>
  <si>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</si>
  <si>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</si>
  <si>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</si>
  <si>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</si>
  <si>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</si>
  <si>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 93,8 %.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</si>
  <si>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</si>
  <si>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</si>
  <si>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Процент освоения федеральных средств - 55,1 %.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</si>
  <si>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4.3.</t>
  </si>
  <si>
    <t>Предоставление мер социальной поддержки в виде ежемесячной выплаты в связи с рождением (усыновлением) первого ребенка</t>
  </si>
  <si>
    <t>Процент освоения федеральных средств - 49,3 %.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</si>
  <si>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4.4.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</si>
  <si>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</si>
  <si>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Процент освоения федеральных средств - 40,5 %.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</si>
  <si>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4.5.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</si>
  <si>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</si>
  <si>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- 50,3  %.  Планируемый срок освоения  федеральных средств в полном объеме до конца 2022 года,  в связи с тем что выплаты имеют заявительный характер.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</si>
  <si>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</si>
  <si>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</si>
  <si>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30.12.2021 № 1436 «О внесении изменений в постановление Администрации города от 07.12.2018 № 1239».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</si>
  <si>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</si>
  <si>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</si>
  <si>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 xml:space="preserve"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Постановление Администрации города от 30.12.2021 № 1429 «О внесении изменений в постановление Администрации города от 05.12.2018 № 1212».
Постановление Администрации города от 07.04.2021 № 381 «О внесении изменений в постановление Администрации города от 05.12.2018 № 1212».
</t>
  </si>
  <si>
    <t>6.1.</t>
  </si>
  <si>
    <t>Субсидия на обеспечение жильем молодых семей</t>
  </si>
  <si>
    <t>Процент освоения федеральных средств - 83,5 %. Планируемый срок освоения  федеральных средств в полном объеме до конца 2022 года.</t>
  </si>
  <si>
    <t>6.2.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</si>
  <si>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</si>
  <si>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>Процент освоения федеральных средств - 28,2 %,  в связи с осуществлением согласовательных процедур с ФГБУ ГУРШ г.Москва по утверждению списков расчета размера предоставляемых социальных выплат, и осуществлением гражданами-получателями социальной выплаты подбора жилых помещений. Планируемый срок освоения  федеральных средств в полном объеме до конца 2022 года.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</si>
  <si>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</si>
  <si>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</si>
  <si>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30.12.2021 № 1441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</si>
  <si>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</si>
  <si>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</si>
  <si>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 xml:space="preserve">Процент освоения федеральных средств - 4,6  %. .Работы будут выполнены во II полугодии 2022 года .Срок действия контракта до 31.12.2022. Планируемый срок освоения  федеральных средств в полном объеме до конца 2022 года. 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</si>
  <si>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</si>
  <si>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</si>
  <si>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 xml:space="preserve">Процент освоения федеральных средств — 62,0  %.. Срок действия контракта до 31.12.2022.  Планируемый срок освоения  федеральных средств в полном объеме до конца 2022 года. 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</si>
  <si>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</si>
  <si>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</si>
  <si>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</si>
  <si>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</si>
  <si>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</si>
  <si>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Постановление Администрации города от 30.12.2021 № 1431«О внесении изменений в постановление Администрации от 07.12.2018 № 1236».
Постановление Администрации города от 27.05.2022 № 572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</si>
  <si>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</si>
  <si>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</si>
  <si>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Постановление Администрации города от 09.06.2022 № 637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</si>
  <si>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</si>
  <si>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</si>
  <si>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30.12.2021 № 1432 «О внесении изменений в постановление Администрации от 23.11.2018 № 1168».</t>
  </si>
  <si>
    <t>12.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</si>
  <si>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</si>
  <si>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30.12.2021 № 1427 «О внесении изменений в постановление Администрации города от 07.12.2018 № 1248».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</si>
  <si>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</si>
  <si>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</si>
  <si>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                                                    Постановление Администрации города от 30.12.2021 № 1442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</si>
  <si>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</si>
  <si>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</si>
  <si>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06.05.2021 № 471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</si>
  <si>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</si>
  <si>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</si>
  <si>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 xml:space="preserve">Процент освоения федеральных средств - 48,7 %. Заключено 20 контрактов на сумму 2846,2 тыс.руб. Исполнение согласно выполненных работ по контрактам. Планируемый срок освоения  федеральных средств в полном объеме до конца 2022 года.
</t>
  </si>
  <si>
    <t>14.2.</t>
  </si>
  <si>
    <t>Субсидия на государственную поддержку отрасли культуры (Федеральный проект "Культурная среда")</t>
  </si>
  <si>
    <t xml:space="preserve">Процент освоения федеральных средств - 97,5 %.  Планируемый срок освоения  федеральных средств в полном объеме до конца 2022 года.                                                                 </t>
  </si>
  <si>
    <t>14.3.</t>
  </si>
  <si>
    <t xml:space="preserve">Субсидия на государственную поддержку отрасли культуры </t>
  </si>
  <si>
    <t xml:space="preserve">Процент освоения федеральных средств - 92,3 %.  Планируемый срок освоения  федеральных средств в полном объеме до конца 2022 года.                                                           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</si>
  <si>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</si>
  <si>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</si>
  <si>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
Постановление Администрации города от 31.07.2020 № 588 «О внесении изменений в постановление Администрации города от 30.11.2018 № 1207».                                                      
Постановление Администрации города от 30.12.2021 № 1433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</si>
  <si>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</si>
  <si>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</si>
  <si>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27.05.2022 № 592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</si>
  <si>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</si>
  <si>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</si>
  <si>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
Постановление Администрации города от 28.05.2020 № 375 «О внесении изменений в постановление Администрации города от 07.12.2018 № 1243».                                                         
Постановление Администрации города от 13.05.2022 № 482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</si>
  <si>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</si>
  <si>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</si>
  <si>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Постановление Администрации города от 30.12.2021 № 1425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</si>
  <si>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</si>
  <si>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</si>
  <si>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</si>
  <si>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- 99,9 %.,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</si>
  <si>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</si>
  <si>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</si>
  <si>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30.12.2021 № 1428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</si>
  <si>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</si>
  <si>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</si>
  <si>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13.05.2022 № 493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
</t>
  </si>
  <si>
    <t>20.1.</t>
  </si>
  <si>
    <t>Благоустройство общест-венных территорий («Бла-гоустройство Парка Ком-сомольского по адресу: Ростовская область, г. Новошахтинск, ул. Харь-ковская, 175»)</t>
  </si>
  <si>
    <t xml:space="preserve">Процент освоения федеральных средств — 47,6  %. Планируемый срок освоения  федеральных средств в полном объеме до конца 2022 года. Заключен муниципальный контракт от 05.04.2022 №0858300001822000006 с ООО «МОЕ ДЕЛО». 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</si>
  <si>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</si>
  <si>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</si>
  <si>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30.12.2021 № 1443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</si>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</sst>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/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center" vertical="top"/>
    </xf>
    <xf numFmtId="164" fontId="0" fillId="3" borderId="0" xfId="0" applyNumberFormat="1" applyFill="1" applyAlignment="1">
      <alignment horizontal="center" vertical="top"/>
    </xf>
    <xf numFmtId="165" fontId="0" fillId="3" borderId="0" xfId="0" applyNumberFormat="1" applyFill="1"/>
    <xf numFmtId="0" fontId="0" fillId="3" borderId="0" xfId="0" applyFill="1"/>
    <xf numFmtId="16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5" fontId="0" fillId="3" borderId="0" xfId="0" applyNumberFormat="1" applyFill="1" applyAlignment="1">
      <alignment vertical="top"/>
    </xf>
    <xf numFmtId="0" fontId="0" fillId="2" borderId="0" xfId="0" applyFill="1"/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/>
    </xf>
    <xf numFmtId="165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 horizontal="center" vertical="top"/>
    </xf>
    <xf numFmtId="165" fontId="0" fillId="4" borderId="0" xfId="0" applyNumberFormat="1" applyFill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165" fontId="1" fillId="2" borderId="1" xfId="0" applyNumberFormat="1" applyFont="1" applyFill="1" applyBorder="1" applyAlignment="1">
      <alignment vertical="top"/>
    </xf>
    <xf numFmtId="165" fontId="1" fillId="2" borderId="5" xfId="0" applyNumberFormat="1" applyFont="1" applyFill="1" applyBorder="1" applyAlignment="1">
      <alignment horizontal="center" vertical="top" wrapText="1"/>
    </xf>
    <xf numFmtId="165" fontId="1" fillId="5" borderId="6" xfId="0" applyNumberFormat="1" applyFont="1" applyFill="1" applyBorder="1" applyAlignment="1">
      <alignment horizontal="center" vertical="top"/>
    </xf>
    <xf numFmtId="165" fontId="1" fillId="5" borderId="6" xfId="0" applyNumberFormat="1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justify" vertical="top" wrapText="1"/>
    </xf>
    <xf numFmtId="165" fontId="4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justify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5" fontId="1" fillId="2" borderId="0" xfId="0" applyNumberFormat="1" applyFont="1" applyFill="1"/>
    <xf numFmtId="164" fontId="3" fillId="2" borderId="0" xfId="0" applyNumberFormat="1" applyFont="1" applyFill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0" fontId="3" fillId="0" borderId="0" xfId="0" applyFont="1"/>
    <xf numFmtId="165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view="pageBreakPreview" zoomScale="58" zoomScaleNormal="100" zoomScaleSheetLayoutView="58" workbookViewId="0">
      <selection activeCell="T53" sqref="T53"/>
    </sheetView>
  </sheetViews>
  <sheetFormatPr defaultRowHeight="15.6" x14ac:dyDescent="0.3"/>
  <cols>
    <col min="1" max="1" width="8.88671875" style="1" customWidth="1"/>
    <col min="2" max="2" width="25" style="1" customWidth="1"/>
    <col min="3" max="3" width="47.109375" style="1" customWidth="1"/>
    <col min="4" max="4" width="12.5546875" style="2" customWidth="1"/>
    <col min="5" max="5" width="14.88671875" style="2" bestFit="1" customWidth="1"/>
    <col min="6" max="6" width="14" style="2" customWidth="1"/>
    <col min="7" max="7" width="17.5546875" style="2" bestFit="1" customWidth="1"/>
    <col min="8" max="8" width="12" style="2" customWidth="1"/>
    <col min="9" max="9" width="14.109375" style="1" customWidth="1"/>
    <col min="10" max="10" width="17.5546875" style="1" bestFit="1" customWidth="1"/>
    <col min="11" max="11" width="13" style="1" customWidth="1"/>
    <col min="12" max="12" width="11.6640625" style="1" customWidth="1"/>
    <col min="13" max="13" width="15.33203125" style="1" customWidth="1"/>
    <col min="14" max="14" width="70.44140625" style="3" customWidth="1"/>
    <col min="15" max="15" width="2.44140625" style="4" customWidth="1"/>
    <col min="16" max="16" width="10.109375" style="5" bestFit="1" customWidth="1"/>
    <col min="17" max="17" width="12.44140625" style="5" bestFit="1" customWidth="1"/>
    <col min="18" max="18" width="13.5546875" style="6" customWidth="1"/>
    <col min="19" max="19" width="13.44140625" style="7" customWidth="1"/>
    <col min="20" max="20" width="14" style="7" customWidth="1"/>
  </cols>
  <sheetData>
    <row r="1" spans="1:20" ht="6" customHeight="1" x14ac:dyDescent="0.3"/>
    <row r="2" spans="1:20" x14ac:dyDescent="0.3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20" x14ac:dyDescent="0.3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20" x14ac:dyDescent="0.3">
      <c r="A4" s="72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20" ht="9" customHeight="1" x14ac:dyDescent="0.3"/>
    <row r="6" spans="1:20" ht="15.75" customHeight="1" x14ac:dyDescent="0.3">
      <c r="A6" s="73" t="s">
        <v>3</v>
      </c>
      <c r="B6" s="73" t="s">
        <v>4</v>
      </c>
      <c r="C6" s="73" t="s">
        <v>5</v>
      </c>
      <c r="D6" s="75" t="s">
        <v>6</v>
      </c>
      <c r="E6" s="75"/>
      <c r="F6" s="75"/>
      <c r="G6" s="75"/>
      <c r="H6" s="75"/>
      <c r="I6" s="75"/>
      <c r="J6" s="75"/>
      <c r="K6" s="75"/>
      <c r="L6" s="75"/>
      <c r="M6" s="75"/>
      <c r="N6" s="68" t="s">
        <v>7</v>
      </c>
    </row>
    <row r="7" spans="1:20" ht="15" customHeight="1" x14ac:dyDescent="0.3">
      <c r="A7" s="73"/>
      <c r="B7" s="73"/>
      <c r="C7" s="73"/>
      <c r="D7" s="70" t="s">
        <v>8</v>
      </c>
      <c r="E7" s="70"/>
      <c r="F7" s="70"/>
      <c r="G7" s="70"/>
      <c r="H7" s="70"/>
      <c r="I7" s="70" t="s">
        <v>9</v>
      </c>
      <c r="J7" s="70"/>
      <c r="K7" s="70"/>
      <c r="L7" s="70"/>
      <c r="M7" s="70"/>
      <c r="N7" s="69"/>
    </row>
    <row r="8" spans="1:20" ht="15" customHeight="1" x14ac:dyDescent="0.3">
      <c r="A8" s="73"/>
      <c r="B8" s="73"/>
      <c r="C8" s="73"/>
      <c r="D8" s="70" t="s">
        <v>10</v>
      </c>
      <c r="E8" s="70" t="s">
        <v>11</v>
      </c>
      <c r="F8" s="70"/>
      <c r="G8" s="70"/>
      <c r="H8" s="70"/>
      <c r="I8" s="70" t="s">
        <v>10</v>
      </c>
      <c r="J8" s="70" t="s">
        <v>11</v>
      </c>
      <c r="K8" s="70"/>
      <c r="L8" s="70"/>
      <c r="M8" s="70"/>
      <c r="N8" s="69"/>
    </row>
    <row r="9" spans="1:20" ht="88.5" customHeight="1" x14ac:dyDescent="0.3">
      <c r="A9" s="74"/>
      <c r="B9" s="74"/>
      <c r="C9" s="74"/>
      <c r="D9" s="68"/>
      <c r="E9" s="8" t="s">
        <v>12</v>
      </c>
      <c r="F9" s="8" t="s">
        <v>13</v>
      </c>
      <c r="G9" s="8" t="s">
        <v>14</v>
      </c>
      <c r="H9" s="8" t="s">
        <v>15</v>
      </c>
      <c r="I9" s="68"/>
      <c r="J9" s="8" t="s">
        <v>12</v>
      </c>
      <c r="K9" s="8" t="s">
        <v>13</v>
      </c>
      <c r="L9" s="8" t="s">
        <v>14</v>
      </c>
      <c r="M9" s="8" t="s">
        <v>15</v>
      </c>
      <c r="N9" s="69"/>
    </row>
    <row r="10" spans="1:20" x14ac:dyDescent="0.3">
      <c r="A10" s="9">
        <v>1</v>
      </c>
      <c r="B10" s="9">
        <v>2</v>
      </c>
      <c r="C10" s="9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15</v>
      </c>
      <c r="K10" s="10">
        <v>16</v>
      </c>
      <c r="L10" s="10">
        <v>17</v>
      </c>
      <c r="M10" s="10">
        <v>18</v>
      </c>
      <c r="N10" s="10">
        <v>19</v>
      </c>
    </row>
    <row r="11" spans="1:20" x14ac:dyDescent="0.3">
      <c r="A11" s="65" t="s">
        <v>16</v>
      </c>
      <c r="B11" s="65"/>
      <c r="C11" s="65"/>
      <c r="D11" s="65"/>
      <c r="E11" s="65"/>
      <c r="F11" s="65"/>
      <c r="G11" s="65"/>
      <c r="H11" s="65"/>
      <c r="I11" s="11">
        <f>I50/D50*100</f>
        <v>45.049095955691634</v>
      </c>
      <c r="J11" s="11">
        <f>J50/E50*100</f>
        <v>43.569679018596496</v>
      </c>
      <c r="K11" s="11">
        <f>K50/F50*100</f>
        <v>43.84878548572425</v>
      </c>
      <c r="L11" s="11">
        <f>L50/G50*100</f>
        <v>47.644631864893398</v>
      </c>
      <c r="M11" s="11">
        <f>M50/H50*100</f>
        <v>52.763776813517495</v>
      </c>
      <c r="N11" s="12"/>
    </row>
    <row r="12" spans="1:20" s="18" customFormat="1" ht="78.75" customHeight="1" x14ac:dyDescent="0.3">
      <c r="A12" s="13" t="s">
        <v>17</v>
      </c>
      <c r="B12" s="14" t="s">
        <v>18</v>
      </c>
      <c r="C12" s="61" t="s">
        <v>19</v>
      </c>
      <c r="D12" s="15">
        <f>SUM(E12:H12)</f>
        <v>84701.099999999991</v>
      </c>
      <c r="E12" s="15">
        <v>36252.1</v>
      </c>
      <c r="F12" s="15">
        <v>29243.599999999999</v>
      </c>
      <c r="G12" s="15">
        <v>11760</v>
      </c>
      <c r="H12" s="15">
        <v>7445.4</v>
      </c>
      <c r="I12" s="15">
        <f>SUM(J12:M12)</f>
        <v>46911.600000000006</v>
      </c>
      <c r="J12" s="15">
        <v>26436.9</v>
      </c>
      <c r="K12" s="15">
        <v>11949.2</v>
      </c>
      <c r="L12" s="15">
        <v>2874.8</v>
      </c>
      <c r="M12" s="15">
        <v>5650.7</v>
      </c>
      <c r="N12" s="14"/>
      <c r="O12" s="16"/>
      <c r="P12" s="16"/>
      <c r="Q12" s="16"/>
      <c r="R12" s="16"/>
      <c r="S12" s="16"/>
      <c r="T12" s="17"/>
    </row>
    <row r="13" spans="1:20" s="18" customFormat="1" ht="164.25" customHeight="1" x14ac:dyDescent="0.3">
      <c r="A13" s="13" t="s">
        <v>20</v>
      </c>
      <c r="B13" s="19" t="s">
        <v>21</v>
      </c>
      <c r="C13" s="61"/>
      <c r="D13" s="20">
        <f>E13+F13+G13+H13</f>
        <v>37466</v>
      </c>
      <c r="E13" s="20">
        <v>36252.1</v>
      </c>
      <c r="F13" s="20">
        <v>1213.9000000000001</v>
      </c>
      <c r="G13" s="20">
        <v>0</v>
      </c>
      <c r="H13" s="20">
        <v>0</v>
      </c>
      <c r="I13" s="20">
        <f>J13+K13+L13+M13</f>
        <v>27322.100000000002</v>
      </c>
      <c r="J13" s="20">
        <v>26436.9</v>
      </c>
      <c r="K13" s="20">
        <v>885.2</v>
      </c>
      <c r="L13" s="20">
        <v>0</v>
      </c>
      <c r="M13" s="20">
        <v>0</v>
      </c>
      <c r="N13" s="14" t="s">
        <v>22</v>
      </c>
      <c r="O13" s="16"/>
      <c r="P13" s="16">
        <f>J13/E13*100</f>
        <v>72.925154680694376</v>
      </c>
      <c r="Q13" s="16"/>
      <c r="R13" s="16"/>
      <c r="S13" s="16"/>
      <c r="T13" s="21"/>
    </row>
    <row r="14" spans="1:20" s="22" customFormat="1" ht="93" customHeight="1" x14ac:dyDescent="0.3">
      <c r="A14" s="13" t="s">
        <v>23</v>
      </c>
      <c r="B14" s="14" t="s">
        <v>24</v>
      </c>
      <c r="C14" s="61" t="s">
        <v>25</v>
      </c>
      <c r="D14" s="15">
        <f>SUM(E14:H14)</f>
        <v>1320831.5</v>
      </c>
      <c r="E14" s="15">
        <v>58996.5</v>
      </c>
      <c r="F14" s="15">
        <v>681711.3</v>
      </c>
      <c r="G14" s="15">
        <v>525117.80000000005</v>
      </c>
      <c r="H14" s="15">
        <v>55005.9</v>
      </c>
      <c r="I14" s="15">
        <f t="shared" ref="I14:I49" si="0">SUM(J14:M14)</f>
        <v>703078.10000000009</v>
      </c>
      <c r="J14" s="15">
        <v>31799</v>
      </c>
      <c r="K14" s="15">
        <v>386156</v>
      </c>
      <c r="L14" s="15">
        <v>262148.3</v>
      </c>
      <c r="M14" s="15">
        <v>22974.799999999999</v>
      </c>
      <c r="N14" s="14"/>
      <c r="O14" s="16"/>
      <c r="P14" s="16"/>
      <c r="Q14" s="16"/>
      <c r="R14" s="16"/>
      <c r="S14" s="16"/>
      <c r="T14" s="21"/>
    </row>
    <row r="15" spans="1:20" s="22" customFormat="1" ht="142.5" customHeight="1" x14ac:dyDescent="0.3">
      <c r="A15" s="13" t="s">
        <v>26</v>
      </c>
      <c r="B15" s="19" t="s">
        <v>27</v>
      </c>
      <c r="C15" s="61"/>
      <c r="D15" s="23">
        <f>E15+F15+G15+H15</f>
        <v>27732.6</v>
      </c>
      <c r="E15" s="23">
        <v>27732.6</v>
      </c>
      <c r="F15" s="23">
        <v>0</v>
      </c>
      <c r="G15" s="23">
        <v>0</v>
      </c>
      <c r="H15" s="23">
        <v>0</v>
      </c>
      <c r="I15" s="15">
        <f t="shared" si="0"/>
        <v>17585.5</v>
      </c>
      <c r="J15" s="23">
        <v>17585.5</v>
      </c>
      <c r="K15" s="23">
        <v>0</v>
      </c>
      <c r="L15" s="23">
        <v>0</v>
      </c>
      <c r="M15" s="23">
        <v>0</v>
      </c>
      <c r="N15" s="14" t="s">
        <v>28</v>
      </c>
      <c r="O15" s="16"/>
      <c r="P15" s="16">
        <f>J15/E15*100</f>
        <v>63.410931539055127</v>
      </c>
      <c r="Q15" s="16"/>
      <c r="R15" s="16"/>
      <c r="S15" s="16"/>
      <c r="T15" s="21"/>
    </row>
    <row r="16" spans="1:20" s="22" customFormat="1" ht="141" customHeight="1" x14ac:dyDescent="0.3">
      <c r="A16" s="13" t="s">
        <v>29</v>
      </c>
      <c r="B16" s="19" t="s">
        <v>30</v>
      </c>
      <c r="C16" s="61"/>
      <c r="D16" s="23">
        <f>E16+F16+G16+H16</f>
        <v>37667.300000000003</v>
      </c>
      <c r="E16" s="23">
        <v>31263.9</v>
      </c>
      <c r="F16" s="23">
        <v>6403.4</v>
      </c>
      <c r="G16" s="23">
        <v>0</v>
      </c>
      <c r="H16" s="23">
        <v>0</v>
      </c>
      <c r="I16" s="15">
        <f t="shared" si="0"/>
        <v>16337.4</v>
      </c>
      <c r="J16" s="23">
        <v>14213.5</v>
      </c>
      <c r="K16" s="23">
        <v>2123.9</v>
      </c>
      <c r="L16" s="23">
        <v>0</v>
      </c>
      <c r="M16" s="23">
        <v>0</v>
      </c>
      <c r="N16" s="14" t="s">
        <v>31</v>
      </c>
      <c r="O16" s="16"/>
      <c r="P16" s="16">
        <f>J16/E16*100</f>
        <v>45.462978067355635</v>
      </c>
      <c r="Q16" s="16"/>
      <c r="R16" s="16"/>
      <c r="S16" s="16"/>
      <c r="T16" s="21"/>
    </row>
    <row r="17" spans="1:20" s="22" customFormat="1" ht="409.6" customHeight="1" x14ac:dyDescent="0.3">
      <c r="A17" s="13" t="s">
        <v>32</v>
      </c>
      <c r="B17" s="14" t="s">
        <v>33</v>
      </c>
      <c r="C17" s="14" t="s">
        <v>34</v>
      </c>
      <c r="D17" s="15">
        <f>SUM(E17:H17)</f>
        <v>892.90000000000009</v>
      </c>
      <c r="E17" s="15">
        <v>0</v>
      </c>
      <c r="F17" s="15">
        <v>676.7</v>
      </c>
      <c r="G17" s="15">
        <v>216.2</v>
      </c>
      <c r="H17" s="15">
        <v>0</v>
      </c>
      <c r="I17" s="15">
        <f t="shared" si="0"/>
        <v>782.7</v>
      </c>
      <c r="J17" s="15">
        <v>0</v>
      </c>
      <c r="K17" s="15">
        <v>667.5</v>
      </c>
      <c r="L17" s="15">
        <v>115.2</v>
      </c>
      <c r="M17" s="15">
        <v>0</v>
      </c>
      <c r="N17" s="24"/>
      <c r="O17" s="16"/>
      <c r="P17" s="16"/>
      <c r="Q17" s="16"/>
      <c r="R17" s="16"/>
      <c r="S17" s="16"/>
      <c r="T17" s="21"/>
    </row>
    <row r="18" spans="1:20" s="22" customFormat="1" ht="111" customHeight="1" x14ac:dyDescent="0.3">
      <c r="A18" s="13" t="s">
        <v>35</v>
      </c>
      <c r="B18" s="14" t="s">
        <v>36</v>
      </c>
      <c r="C18" s="66" t="s">
        <v>37</v>
      </c>
      <c r="D18" s="15">
        <f>SUM(E18:H18)</f>
        <v>1044160.7999999999</v>
      </c>
      <c r="E18" s="15">
        <v>471244.6</v>
      </c>
      <c r="F18" s="15">
        <v>540785.19999999995</v>
      </c>
      <c r="G18" s="15">
        <v>14370.7</v>
      </c>
      <c r="H18" s="15">
        <v>17760.3</v>
      </c>
      <c r="I18" s="15">
        <f t="shared" si="0"/>
        <v>486554.7</v>
      </c>
      <c r="J18" s="15">
        <v>236638.1</v>
      </c>
      <c r="K18" s="15">
        <v>235592.6</v>
      </c>
      <c r="L18" s="15">
        <v>6359.2</v>
      </c>
      <c r="M18" s="15">
        <v>7964.8</v>
      </c>
      <c r="N18" s="14"/>
      <c r="O18" s="16"/>
      <c r="P18" s="16"/>
      <c r="Q18" s="16"/>
      <c r="R18" s="16"/>
      <c r="S18" s="16"/>
      <c r="T18" s="21"/>
    </row>
    <row r="19" spans="1:20" s="22" customFormat="1" ht="168.75" customHeight="1" x14ac:dyDescent="0.3">
      <c r="A19" s="13" t="s">
        <v>38</v>
      </c>
      <c r="B19" s="19" t="s">
        <v>39</v>
      </c>
      <c r="C19" s="67"/>
      <c r="D19" s="23">
        <f>E19+F19+G19+H19</f>
        <v>6560.8</v>
      </c>
      <c r="E19" s="23">
        <v>6560.8</v>
      </c>
      <c r="F19" s="23">
        <v>0</v>
      </c>
      <c r="G19" s="23">
        <v>0</v>
      </c>
      <c r="H19" s="23">
        <v>0</v>
      </c>
      <c r="I19" s="15">
        <f t="shared" si="0"/>
        <v>6154.7</v>
      </c>
      <c r="J19" s="25">
        <v>6154.7</v>
      </c>
      <c r="K19" s="25">
        <v>0</v>
      </c>
      <c r="L19" s="25">
        <v>0</v>
      </c>
      <c r="M19" s="25">
        <v>0</v>
      </c>
      <c r="N19" s="14" t="s">
        <v>40</v>
      </c>
      <c r="O19" s="16"/>
      <c r="P19" s="16">
        <f>J19/E19*100</f>
        <v>93.810206072430191</v>
      </c>
      <c r="Q19" s="16"/>
      <c r="R19" s="16"/>
      <c r="S19" s="16"/>
      <c r="T19" s="21"/>
    </row>
    <row r="20" spans="1:20" s="22" customFormat="1" ht="124.8" x14ac:dyDescent="0.3">
      <c r="A20" s="13" t="s">
        <v>41</v>
      </c>
      <c r="B20" s="19" t="s">
        <v>42</v>
      </c>
      <c r="C20" s="26"/>
      <c r="D20" s="23">
        <f>E20+F20+G20+H20</f>
        <v>65007.6</v>
      </c>
      <c r="E20" s="23">
        <v>65007.6</v>
      </c>
      <c r="F20" s="23">
        <v>0</v>
      </c>
      <c r="G20" s="23">
        <v>0</v>
      </c>
      <c r="H20" s="23">
        <v>0</v>
      </c>
      <c r="I20" s="15">
        <f t="shared" si="0"/>
        <v>35787.599999999999</v>
      </c>
      <c r="J20" s="25">
        <v>35787.599999999999</v>
      </c>
      <c r="K20" s="25">
        <v>0</v>
      </c>
      <c r="L20" s="25">
        <v>0</v>
      </c>
      <c r="M20" s="25">
        <v>0</v>
      </c>
      <c r="N20" s="14" t="s">
        <v>43</v>
      </c>
      <c r="O20" s="16"/>
      <c r="P20" s="16">
        <f>J20/E20*100</f>
        <v>55.051409373673231</v>
      </c>
      <c r="Q20" s="16"/>
      <c r="R20" s="16"/>
      <c r="S20" s="16"/>
      <c r="T20" s="21"/>
    </row>
    <row r="21" spans="1:20" s="22" customFormat="1" ht="107.25" customHeight="1" x14ac:dyDescent="0.3">
      <c r="A21" s="13" t="s">
        <v>44</v>
      </c>
      <c r="B21" s="19" t="s">
        <v>45</v>
      </c>
      <c r="C21" s="26"/>
      <c r="D21" s="23">
        <f>E21+F21+G21+H21</f>
        <v>82568.800000000003</v>
      </c>
      <c r="E21" s="23">
        <v>82568.800000000003</v>
      </c>
      <c r="F21" s="23">
        <v>0</v>
      </c>
      <c r="G21" s="23">
        <v>0</v>
      </c>
      <c r="H21" s="23">
        <v>0</v>
      </c>
      <c r="I21" s="15">
        <f t="shared" si="0"/>
        <v>40732.5</v>
      </c>
      <c r="J21" s="25">
        <v>40732.5</v>
      </c>
      <c r="K21" s="25">
        <v>0</v>
      </c>
      <c r="L21" s="25">
        <v>0</v>
      </c>
      <c r="M21" s="25">
        <v>0</v>
      </c>
      <c r="N21" s="14" t="s">
        <v>46</v>
      </c>
      <c r="O21" s="16"/>
      <c r="P21" s="16">
        <f>J21/E21*100</f>
        <v>49.331587718363352</v>
      </c>
      <c r="Q21" s="16"/>
      <c r="R21" s="16"/>
      <c r="S21" s="16"/>
      <c r="T21" s="21"/>
    </row>
    <row r="22" spans="1:20" s="22" customFormat="1" ht="324" customHeight="1" x14ac:dyDescent="0.3">
      <c r="A22" s="13" t="s">
        <v>47</v>
      </c>
      <c r="B22" s="19" t="s">
        <v>48</v>
      </c>
      <c r="C22" s="26"/>
      <c r="D22" s="23">
        <f>E22+F22+G22+H22</f>
        <v>69870.8</v>
      </c>
      <c r="E22" s="23">
        <v>57301.4</v>
      </c>
      <c r="F22" s="23">
        <v>12569.4</v>
      </c>
      <c r="G22" s="23">
        <v>0</v>
      </c>
      <c r="H22" s="23">
        <v>0</v>
      </c>
      <c r="I22" s="15">
        <f t="shared" si="0"/>
        <v>28254.9</v>
      </c>
      <c r="J22" s="25">
        <v>23223.3</v>
      </c>
      <c r="K22" s="25">
        <v>5031.6000000000004</v>
      </c>
      <c r="L22" s="25">
        <v>0</v>
      </c>
      <c r="M22" s="25">
        <v>0</v>
      </c>
      <c r="N22" s="14" t="s">
        <v>49</v>
      </c>
      <c r="O22" s="16"/>
      <c r="P22" s="16">
        <f>J22/E22*100</f>
        <v>40.528329150771178</v>
      </c>
      <c r="Q22" s="16"/>
      <c r="R22" s="16"/>
      <c r="S22" s="16"/>
      <c r="T22" s="21"/>
    </row>
    <row r="23" spans="1:20" s="29" customFormat="1" ht="156.75" customHeight="1" x14ac:dyDescent="0.3">
      <c r="A23" s="13" t="s">
        <v>50</v>
      </c>
      <c r="B23" s="19" t="s">
        <v>51</v>
      </c>
      <c r="C23" s="26"/>
      <c r="D23" s="23">
        <f>E23+F23+G23+H23</f>
        <v>316065</v>
      </c>
      <c r="E23" s="23">
        <v>259806</v>
      </c>
      <c r="F23" s="23">
        <v>56259</v>
      </c>
      <c r="G23" s="23">
        <v>0</v>
      </c>
      <c r="H23" s="23">
        <v>0</v>
      </c>
      <c r="I23" s="15">
        <f t="shared" si="0"/>
        <v>159103.6</v>
      </c>
      <c r="J23" s="25">
        <v>130740</v>
      </c>
      <c r="K23" s="25">
        <v>28363.599999999999</v>
      </c>
      <c r="L23" s="25">
        <v>0</v>
      </c>
      <c r="M23" s="25">
        <v>0</v>
      </c>
      <c r="N23" s="14" t="s">
        <v>52</v>
      </c>
      <c r="O23" s="27"/>
      <c r="P23" s="16">
        <f>J23/E23*100</f>
        <v>50.322163460428172</v>
      </c>
      <c r="Q23" s="27"/>
      <c r="R23" s="27"/>
      <c r="S23" s="27"/>
      <c r="T23" s="28"/>
    </row>
    <row r="24" spans="1:20" s="29" customFormat="1" ht="156.75" customHeight="1" x14ac:dyDescent="0.3">
      <c r="A24" s="13" t="s">
        <v>53</v>
      </c>
      <c r="B24" s="14" t="s">
        <v>54</v>
      </c>
      <c r="C24" s="26" t="s">
        <v>55</v>
      </c>
      <c r="D24" s="15">
        <f>SUM(E24:H24)</f>
        <v>210</v>
      </c>
      <c r="E24" s="15">
        <v>0</v>
      </c>
      <c r="F24" s="15">
        <v>0</v>
      </c>
      <c r="G24" s="15">
        <v>0</v>
      </c>
      <c r="H24" s="15">
        <v>210</v>
      </c>
      <c r="I24" s="15">
        <f t="shared" si="0"/>
        <v>210</v>
      </c>
      <c r="J24" s="15">
        <v>0</v>
      </c>
      <c r="K24" s="15">
        <v>0</v>
      </c>
      <c r="L24" s="15">
        <v>0</v>
      </c>
      <c r="M24" s="15">
        <v>210</v>
      </c>
      <c r="N24" s="24"/>
      <c r="O24" s="27"/>
      <c r="P24" s="27"/>
      <c r="Q24" s="27"/>
      <c r="R24" s="27"/>
      <c r="S24" s="27"/>
      <c r="T24" s="28"/>
    </row>
    <row r="25" spans="1:20" s="29" customFormat="1" ht="129" customHeight="1" x14ac:dyDescent="0.3">
      <c r="A25" s="13" t="s">
        <v>56</v>
      </c>
      <c r="B25" s="14" t="s">
        <v>57</v>
      </c>
      <c r="C25" s="61" t="s">
        <v>58</v>
      </c>
      <c r="D25" s="15">
        <f>SUM(E25:H25)</f>
        <v>468886.5</v>
      </c>
      <c r="E25" s="15">
        <v>292635.40000000002</v>
      </c>
      <c r="F25" s="15">
        <f>109832.4+55480.1</f>
        <v>165312.5</v>
      </c>
      <c r="G25" s="15">
        <v>10938.6</v>
      </c>
      <c r="H25" s="15">
        <v>0</v>
      </c>
      <c r="I25" s="15">
        <f t="shared" si="0"/>
        <v>206021.2</v>
      </c>
      <c r="J25" s="15">
        <v>83657.899999999994</v>
      </c>
      <c r="K25" s="15">
        <v>117344.1</v>
      </c>
      <c r="L25" s="15">
        <v>5019.2</v>
      </c>
      <c r="M25" s="15">
        <v>0</v>
      </c>
      <c r="N25" s="14"/>
      <c r="O25" s="16"/>
      <c r="P25" s="16"/>
      <c r="Q25" s="16"/>
      <c r="R25" s="16"/>
      <c r="S25" s="16"/>
      <c r="T25" s="21"/>
    </row>
    <row r="26" spans="1:20" s="29" customFormat="1" ht="63" customHeight="1" x14ac:dyDescent="0.3">
      <c r="A26" s="13" t="s">
        <v>59</v>
      </c>
      <c r="B26" s="30" t="s">
        <v>60</v>
      </c>
      <c r="C26" s="61"/>
      <c r="D26" s="15">
        <f>SUM(E26:H26)</f>
        <v>9179.6</v>
      </c>
      <c r="E26" s="15">
        <v>2306.8000000000002</v>
      </c>
      <c r="F26" s="15">
        <v>5814</v>
      </c>
      <c r="G26" s="15">
        <v>1058.8</v>
      </c>
      <c r="H26" s="15">
        <v>0</v>
      </c>
      <c r="I26" s="15">
        <f>SUM(J26:M26)</f>
        <v>7443.2999999999993</v>
      </c>
      <c r="J26" s="15">
        <v>1926.2</v>
      </c>
      <c r="K26" s="31">
        <v>4854.7</v>
      </c>
      <c r="L26" s="15">
        <v>662.4</v>
      </c>
      <c r="M26" s="15">
        <v>0</v>
      </c>
      <c r="N26" s="14" t="s">
        <v>61</v>
      </c>
      <c r="O26" s="16"/>
      <c r="P26" s="16">
        <f>J26/E26*100</f>
        <v>83.50095370209813</v>
      </c>
      <c r="Q26" s="16"/>
      <c r="R26" s="16"/>
      <c r="S26" s="16"/>
      <c r="T26" s="21"/>
    </row>
    <row r="27" spans="1:20" s="29" customFormat="1" ht="177" customHeight="1" x14ac:dyDescent="0.3">
      <c r="A27" s="13" t="s">
        <v>62</v>
      </c>
      <c r="B27" s="26" t="s">
        <v>63</v>
      </c>
      <c r="C27" s="61"/>
      <c r="D27" s="15">
        <f>SUM(E27:H27)</f>
        <v>290328.59999999998</v>
      </c>
      <c r="E27" s="15">
        <v>290328.59999999998</v>
      </c>
      <c r="F27" s="32">
        <v>0</v>
      </c>
      <c r="G27" s="32">
        <v>0</v>
      </c>
      <c r="H27" s="32">
        <v>0</v>
      </c>
      <c r="I27" s="15">
        <f>SUM(J27:M27)</f>
        <v>81731.7</v>
      </c>
      <c r="J27" s="15">
        <v>81731.7</v>
      </c>
      <c r="K27" s="15">
        <v>0</v>
      </c>
      <c r="L27" s="15">
        <v>0</v>
      </c>
      <c r="M27" s="15">
        <v>0</v>
      </c>
      <c r="N27" s="14" t="s">
        <v>64</v>
      </c>
      <c r="O27" s="16"/>
      <c r="P27" s="16">
        <f>J27/E27*100</f>
        <v>28.151446326679498</v>
      </c>
      <c r="Q27" s="16"/>
      <c r="R27" s="16"/>
      <c r="S27" s="16"/>
      <c r="T27" s="21"/>
    </row>
    <row r="28" spans="1:20" s="22" customFormat="1" ht="114.75" customHeight="1" x14ac:dyDescent="0.3">
      <c r="A28" s="13" t="s">
        <v>65</v>
      </c>
      <c r="B28" s="14" t="s">
        <v>66</v>
      </c>
      <c r="C28" s="61" t="s">
        <v>67</v>
      </c>
      <c r="D28" s="15">
        <f>SUM(E28:H28)</f>
        <v>231886</v>
      </c>
      <c r="E28" s="15">
        <v>103200.3</v>
      </c>
      <c r="F28" s="15">
        <v>54587.5</v>
      </c>
      <c r="G28" s="15">
        <v>74098.2</v>
      </c>
      <c r="H28" s="15">
        <v>0</v>
      </c>
      <c r="I28" s="15">
        <f t="shared" si="0"/>
        <v>74939.899999999994</v>
      </c>
      <c r="J28" s="15">
        <v>37214.5</v>
      </c>
      <c r="K28" s="15">
        <v>7240.6</v>
      </c>
      <c r="L28" s="15">
        <v>30484.799999999999</v>
      </c>
      <c r="M28" s="15">
        <v>0</v>
      </c>
      <c r="N28" s="14"/>
      <c r="O28" s="16"/>
      <c r="P28" s="16"/>
      <c r="Q28" s="16"/>
      <c r="R28" s="16"/>
      <c r="S28" s="16"/>
      <c r="T28" s="21"/>
    </row>
    <row r="29" spans="1:20" s="22" customFormat="1" ht="81.75" customHeight="1" x14ac:dyDescent="0.3">
      <c r="A29" s="13" t="s">
        <v>68</v>
      </c>
      <c r="B29" s="30" t="s">
        <v>69</v>
      </c>
      <c r="C29" s="61"/>
      <c r="D29" s="33">
        <f>E29+F29+G29</f>
        <v>47691.6</v>
      </c>
      <c r="E29" s="33">
        <v>46642</v>
      </c>
      <c r="F29" s="33">
        <v>951.9</v>
      </c>
      <c r="G29" s="33">
        <v>97.7</v>
      </c>
      <c r="H29" s="33">
        <v>0</v>
      </c>
      <c r="I29" s="34">
        <f>SUM(J29:M29)</f>
        <v>2217.3000000000002</v>
      </c>
      <c r="J29" s="35">
        <v>2168.6999999999998</v>
      </c>
      <c r="K29" s="35">
        <v>44.3</v>
      </c>
      <c r="L29" s="35">
        <v>4.3</v>
      </c>
      <c r="M29" s="35">
        <v>0</v>
      </c>
      <c r="N29" s="36" t="s">
        <v>70</v>
      </c>
      <c r="O29" s="16"/>
      <c r="P29" s="16">
        <f>J29/E29*100</f>
        <v>4.6496719694695763</v>
      </c>
      <c r="Q29" s="16"/>
      <c r="R29" s="16"/>
      <c r="S29" s="16"/>
      <c r="T29" s="21"/>
    </row>
    <row r="30" spans="1:20" s="22" customFormat="1" ht="126.75" customHeight="1" x14ac:dyDescent="0.3">
      <c r="A30" s="13" t="s">
        <v>71</v>
      </c>
      <c r="B30" s="30" t="s">
        <v>72</v>
      </c>
      <c r="C30" s="61"/>
      <c r="D30" s="33">
        <f>E30+F30+G30</f>
        <v>57831.100000000006</v>
      </c>
      <c r="E30" s="33">
        <v>56558.3</v>
      </c>
      <c r="F30" s="33">
        <v>1154.3</v>
      </c>
      <c r="G30" s="33">
        <v>118.5</v>
      </c>
      <c r="H30" s="33">
        <v>0</v>
      </c>
      <c r="I30" s="34">
        <f>SUM(J30:M30)</f>
        <v>35830.800000000003</v>
      </c>
      <c r="J30" s="35">
        <v>35045.800000000003</v>
      </c>
      <c r="K30" s="35">
        <v>715.2</v>
      </c>
      <c r="L30" s="35">
        <v>69.8</v>
      </c>
      <c r="M30" s="35">
        <v>0</v>
      </c>
      <c r="N30" s="36" t="s">
        <v>73</v>
      </c>
      <c r="O30" s="16"/>
      <c r="P30" s="16">
        <f>J30/E30*100</f>
        <v>61.96402650008929</v>
      </c>
      <c r="Q30" s="16"/>
      <c r="R30" s="16"/>
      <c r="S30" s="16"/>
      <c r="T30" s="21"/>
    </row>
    <row r="31" spans="1:20" s="22" customFormat="1" ht="144" customHeight="1" x14ac:dyDescent="0.3">
      <c r="A31" s="13" t="s">
        <v>74</v>
      </c>
      <c r="B31" s="14" t="s">
        <v>75</v>
      </c>
      <c r="C31" s="14" t="s">
        <v>76</v>
      </c>
      <c r="D31" s="15">
        <f t="shared" ref="D31:D49" si="1">SUM(E31:H31)</f>
        <v>17391</v>
      </c>
      <c r="E31" s="15">
        <v>0</v>
      </c>
      <c r="F31" s="15">
        <v>4836.3</v>
      </c>
      <c r="G31" s="15">
        <v>12554.7</v>
      </c>
      <c r="H31" s="15">
        <v>0</v>
      </c>
      <c r="I31" s="15">
        <f t="shared" si="0"/>
        <v>8961</v>
      </c>
      <c r="J31" s="15">
        <v>0</v>
      </c>
      <c r="K31" s="15">
        <v>1922.1</v>
      </c>
      <c r="L31" s="15">
        <v>7038.9</v>
      </c>
      <c r="M31" s="15">
        <v>0</v>
      </c>
      <c r="N31" s="14"/>
      <c r="O31" s="16"/>
      <c r="P31" s="16"/>
      <c r="Q31" s="16"/>
      <c r="R31" s="16"/>
      <c r="S31" s="16"/>
      <c r="T31" s="21"/>
    </row>
    <row r="32" spans="1:20" s="22" customFormat="1" ht="301.5" customHeight="1" x14ac:dyDescent="0.3">
      <c r="A32" s="13" t="s">
        <v>77</v>
      </c>
      <c r="B32" s="14" t="s">
        <v>78</v>
      </c>
      <c r="C32" s="14" t="s">
        <v>79</v>
      </c>
      <c r="D32" s="15">
        <f t="shared" si="1"/>
        <v>38825.5</v>
      </c>
      <c r="E32" s="15">
        <v>0</v>
      </c>
      <c r="F32" s="15">
        <v>0</v>
      </c>
      <c r="G32" s="15">
        <v>38093.800000000003</v>
      </c>
      <c r="H32" s="15">
        <v>731.7</v>
      </c>
      <c r="I32" s="15">
        <f t="shared" si="0"/>
        <v>16957.099999999999</v>
      </c>
      <c r="J32" s="15">
        <v>0</v>
      </c>
      <c r="K32" s="15">
        <v>0</v>
      </c>
      <c r="L32" s="15">
        <v>16258.6</v>
      </c>
      <c r="M32" s="15">
        <v>698.5</v>
      </c>
      <c r="N32" s="24"/>
      <c r="O32" s="16"/>
      <c r="P32" s="16"/>
      <c r="Q32" s="16"/>
      <c r="R32" s="16"/>
      <c r="S32" s="16"/>
      <c r="T32" s="21"/>
    </row>
    <row r="33" spans="1:20" s="22" customFormat="1" ht="260.25" customHeight="1" x14ac:dyDescent="0.3">
      <c r="A33" s="13" t="s">
        <v>80</v>
      </c>
      <c r="B33" s="14" t="s">
        <v>81</v>
      </c>
      <c r="C33" s="14" t="s">
        <v>82</v>
      </c>
      <c r="D33" s="15">
        <f t="shared" si="1"/>
        <v>7954.2</v>
      </c>
      <c r="E33" s="15">
        <v>0</v>
      </c>
      <c r="F33" s="15">
        <v>0</v>
      </c>
      <c r="G33" s="15">
        <v>7954.2</v>
      </c>
      <c r="H33" s="15">
        <v>0</v>
      </c>
      <c r="I33" s="15">
        <f t="shared" si="0"/>
        <v>3272.4</v>
      </c>
      <c r="J33" s="15">
        <v>0</v>
      </c>
      <c r="K33" s="15">
        <v>0</v>
      </c>
      <c r="L33" s="15">
        <v>3272.4</v>
      </c>
      <c r="M33" s="15">
        <v>0</v>
      </c>
      <c r="N33" s="24"/>
      <c r="O33" s="16"/>
      <c r="P33" s="16"/>
      <c r="Q33" s="16"/>
      <c r="R33" s="16"/>
      <c r="S33" s="16"/>
      <c r="T33" s="21"/>
    </row>
    <row r="34" spans="1:20" s="22" customFormat="1" ht="189.75" customHeight="1" x14ac:dyDescent="0.3">
      <c r="A34" s="13" t="s">
        <v>83</v>
      </c>
      <c r="B34" s="14" t="s">
        <v>84</v>
      </c>
      <c r="C34" s="14" t="s">
        <v>85</v>
      </c>
      <c r="D34" s="15">
        <f t="shared" si="1"/>
        <v>32240</v>
      </c>
      <c r="E34" s="15">
        <v>0</v>
      </c>
      <c r="F34" s="15">
        <v>0</v>
      </c>
      <c r="G34" s="15">
        <v>240</v>
      </c>
      <c r="H34" s="15">
        <v>32000</v>
      </c>
      <c r="I34" s="15">
        <f>SUM(J34:M34)</f>
        <v>20050</v>
      </c>
      <c r="J34" s="15">
        <v>0</v>
      </c>
      <c r="K34" s="15">
        <v>0</v>
      </c>
      <c r="L34" s="15">
        <v>0</v>
      </c>
      <c r="M34" s="15">
        <v>20050</v>
      </c>
      <c r="N34" s="14"/>
      <c r="O34" s="16"/>
      <c r="P34" s="16"/>
      <c r="Q34" s="16"/>
      <c r="R34" s="16"/>
      <c r="S34" s="16"/>
      <c r="T34" s="21"/>
    </row>
    <row r="35" spans="1:20" s="22" customFormat="1" ht="249" customHeight="1" x14ac:dyDescent="0.3">
      <c r="A35" s="13" t="s">
        <v>86</v>
      </c>
      <c r="B35" s="14" t="s">
        <v>87</v>
      </c>
      <c r="C35" s="14" t="s">
        <v>88</v>
      </c>
      <c r="D35" s="15">
        <f t="shared" si="1"/>
        <v>28041.399999999998</v>
      </c>
      <c r="E35" s="15">
        <v>0</v>
      </c>
      <c r="F35" s="15">
        <v>4997.3</v>
      </c>
      <c r="G35" s="15">
        <v>22044.1</v>
      </c>
      <c r="H35" s="37">
        <v>1000</v>
      </c>
      <c r="I35" s="15">
        <f t="shared" si="0"/>
        <v>13076</v>
      </c>
      <c r="J35" s="15">
        <v>0</v>
      </c>
      <c r="K35" s="15">
        <v>2324.5</v>
      </c>
      <c r="L35" s="15">
        <v>10506</v>
      </c>
      <c r="M35" s="15">
        <v>245.5</v>
      </c>
      <c r="N35" s="38"/>
      <c r="O35" s="16"/>
      <c r="P35" s="16"/>
      <c r="Q35" s="16"/>
      <c r="R35" s="16"/>
      <c r="S35" s="16"/>
      <c r="T35" s="21"/>
    </row>
    <row r="36" spans="1:20" s="22" customFormat="1" ht="203.25" customHeight="1" x14ac:dyDescent="0.3">
      <c r="A36" s="13" t="s">
        <v>89</v>
      </c>
      <c r="B36" s="14" t="s">
        <v>90</v>
      </c>
      <c r="C36" s="14" t="s">
        <v>91</v>
      </c>
      <c r="D36" s="15">
        <f t="shared" si="1"/>
        <v>491022.35</v>
      </c>
      <c r="E36" s="15">
        <v>0</v>
      </c>
      <c r="F36" s="15">
        <v>415249.2</v>
      </c>
      <c r="G36" s="15">
        <v>75773.149999999994</v>
      </c>
      <c r="H36" s="15">
        <v>0</v>
      </c>
      <c r="I36" s="15">
        <f t="shared" si="0"/>
        <v>109045.29999999999</v>
      </c>
      <c r="J36" s="15">
        <v>0</v>
      </c>
      <c r="K36" s="15">
        <v>68252.899999999994</v>
      </c>
      <c r="L36" s="15">
        <v>40792.400000000001</v>
      </c>
      <c r="M36" s="15">
        <v>0</v>
      </c>
      <c r="N36" s="14"/>
      <c r="O36" s="16"/>
      <c r="P36" s="16"/>
      <c r="Q36" s="16"/>
      <c r="R36" s="16"/>
      <c r="S36" s="16"/>
      <c r="T36" s="21"/>
    </row>
    <row r="37" spans="1:20" s="22" customFormat="1" ht="84" customHeight="1" x14ac:dyDescent="0.3">
      <c r="A37" s="13" t="s">
        <v>92</v>
      </c>
      <c r="B37" s="14" t="s">
        <v>93</v>
      </c>
      <c r="C37" s="61" t="s">
        <v>94</v>
      </c>
      <c r="D37" s="15">
        <f>SUM(E37:H37)</f>
        <v>127242.2</v>
      </c>
      <c r="E37" s="15">
        <v>3965.4</v>
      </c>
      <c r="F37" s="15">
        <v>1700.4</v>
      </c>
      <c r="G37" s="15">
        <v>107744.2</v>
      </c>
      <c r="H37" s="15">
        <v>13832.2</v>
      </c>
      <c r="I37" s="15">
        <f t="shared" si="0"/>
        <v>71764.400000000009</v>
      </c>
      <c r="J37" s="15">
        <v>2711.1</v>
      </c>
      <c r="K37" s="15">
        <v>1251.8</v>
      </c>
      <c r="L37" s="15">
        <v>57868.4</v>
      </c>
      <c r="M37" s="15">
        <v>9933.1</v>
      </c>
      <c r="N37" s="14"/>
      <c r="O37" s="16"/>
      <c r="P37" s="16"/>
      <c r="Q37" s="16"/>
      <c r="R37" s="16"/>
      <c r="S37" s="16"/>
      <c r="T37" s="21"/>
    </row>
    <row r="38" spans="1:20" s="22" customFormat="1" ht="139.5" customHeight="1" x14ac:dyDescent="0.3">
      <c r="A38" s="13" t="s">
        <v>95</v>
      </c>
      <c r="B38" s="39" t="s">
        <v>96</v>
      </c>
      <c r="C38" s="61"/>
      <c r="D38" s="15">
        <f t="shared" si="1"/>
        <v>2846.2</v>
      </c>
      <c r="E38" s="40">
        <v>2323.6</v>
      </c>
      <c r="F38" s="40">
        <v>476</v>
      </c>
      <c r="G38" s="40">
        <v>46.6</v>
      </c>
      <c r="H38" s="40">
        <v>0</v>
      </c>
      <c r="I38" s="15">
        <f t="shared" si="0"/>
        <v>1384.8</v>
      </c>
      <c r="J38" s="15">
        <v>1130.5</v>
      </c>
      <c r="K38" s="15">
        <v>231.6</v>
      </c>
      <c r="L38" s="15">
        <v>22.7</v>
      </c>
      <c r="M38" s="15">
        <v>0</v>
      </c>
      <c r="N38" s="14" t="s">
        <v>97</v>
      </c>
      <c r="O38" s="16"/>
      <c r="P38" s="16">
        <f>J38/E38*100</f>
        <v>48.652952315372701</v>
      </c>
      <c r="Q38" s="16"/>
      <c r="R38" s="16"/>
      <c r="S38" s="16"/>
      <c r="T38" s="21"/>
    </row>
    <row r="39" spans="1:20" s="22" customFormat="1" ht="94.5" customHeight="1" x14ac:dyDescent="0.3">
      <c r="A39" s="13" t="s">
        <v>98</v>
      </c>
      <c r="B39" s="39" t="s">
        <v>99</v>
      </c>
      <c r="C39" s="61"/>
      <c r="D39" s="15">
        <f t="shared" si="1"/>
        <v>1526.3</v>
      </c>
      <c r="E39" s="40">
        <v>1246</v>
      </c>
      <c r="F39" s="40">
        <v>255.3</v>
      </c>
      <c r="G39" s="40">
        <v>25</v>
      </c>
      <c r="H39" s="40">
        <v>0</v>
      </c>
      <c r="I39" s="15">
        <f t="shared" si="0"/>
        <v>1488.5000000000002</v>
      </c>
      <c r="J39" s="15">
        <v>1215.2</v>
      </c>
      <c r="K39" s="15">
        <v>248.9</v>
      </c>
      <c r="L39" s="15">
        <v>24.4</v>
      </c>
      <c r="M39" s="15">
        <v>0</v>
      </c>
      <c r="N39" s="14" t="s">
        <v>100</v>
      </c>
      <c r="O39" s="16"/>
      <c r="P39" s="16">
        <f>J39/E39*100</f>
        <v>97.528089887640462</v>
      </c>
      <c r="Q39" s="16"/>
      <c r="R39" s="16"/>
      <c r="S39" s="16"/>
      <c r="T39" s="21"/>
    </row>
    <row r="40" spans="1:20" s="22" customFormat="1" ht="69" customHeight="1" x14ac:dyDescent="0.3">
      <c r="A40" s="13" t="s">
        <v>101</v>
      </c>
      <c r="B40" s="39" t="s">
        <v>102</v>
      </c>
      <c r="C40" s="61"/>
      <c r="D40" s="15">
        <f t="shared" si="1"/>
        <v>484.9</v>
      </c>
      <c r="E40" s="40">
        <v>395.8</v>
      </c>
      <c r="F40" s="40">
        <v>81.099999999999994</v>
      </c>
      <c r="G40" s="40">
        <v>8</v>
      </c>
      <c r="H40" s="40">
        <v>0</v>
      </c>
      <c r="I40" s="15">
        <f t="shared" si="0"/>
        <v>447.69999999999993</v>
      </c>
      <c r="J40" s="15">
        <v>365.4</v>
      </c>
      <c r="K40" s="15">
        <v>74.900000000000006</v>
      </c>
      <c r="L40" s="15">
        <v>7.4</v>
      </c>
      <c r="M40" s="15">
        <v>0</v>
      </c>
      <c r="N40" s="14" t="s">
        <v>103</v>
      </c>
      <c r="O40" s="16"/>
      <c r="P40" s="16">
        <f>J40/E40*100</f>
        <v>92.31935320869124</v>
      </c>
      <c r="Q40" s="16"/>
      <c r="R40" s="16"/>
      <c r="S40" s="16"/>
      <c r="T40" s="21"/>
    </row>
    <row r="41" spans="1:20" s="22" customFormat="1" ht="205.5" customHeight="1" x14ac:dyDescent="0.3">
      <c r="A41" s="13" t="s">
        <v>104</v>
      </c>
      <c r="B41" s="14" t="s">
        <v>105</v>
      </c>
      <c r="C41" s="14" t="s">
        <v>106</v>
      </c>
      <c r="D41" s="15">
        <f t="shared" si="1"/>
        <v>7514.9</v>
      </c>
      <c r="E41" s="15">
        <v>0</v>
      </c>
      <c r="F41" s="15">
        <v>0</v>
      </c>
      <c r="G41" s="15">
        <v>13.7</v>
      </c>
      <c r="H41" s="15">
        <v>7501.2</v>
      </c>
      <c r="I41" s="15">
        <f t="shared" si="0"/>
        <v>3774.2</v>
      </c>
      <c r="J41" s="15">
        <v>0</v>
      </c>
      <c r="K41" s="15">
        <v>0</v>
      </c>
      <c r="L41" s="15">
        <v>13.7</v>
      </c>
      <c r="M41" s="15">
        <v>3760.5</v>
      </c>
      <c r="N41" s="24"/>
      <c r="O41" s="16"/>
      <c r="P41" s="16"/>
      <c r="Q41" s="16"/>
      <c r="R41" s="16"/>
      <c r="S41" s="16"/>
      <c r="T41" s="21"/>
    </row>
    <row r="42" spans="1:20" s="22" customFormat="1" ht="148.5" customHeight="1" x14ac:dyDescent="0.3">
      <c r="A42" s="13" t="s">
        <v>107</v>
      </c>
      <c r="B42" s="14" t="s">
        <v>108</v>
      </c>
      <c r="C42" s="14" t="s">
        <v>109</v>
      </c>
      <c r="D42" s="15">
        <f t="shared" si="1"/>
        <v>25892.2</v>
      </c>
      <c r="E42" s="15">
        <v>0</v>
      </c>
      <c r="F42" s="15">
        <v>0</v>
      </c>
      <c r="G42" s="15">
        <v>25892.2</v>
      </c>
      <c r="H42" s="15">
        <v>0</v>
      </c>
      <c r="I42" s="15">
        <f t="shared" si="0"/>
        <v>10017.4</v>
      </c>
      <c r="J42" s="15">
        <v>0</v>
      </c>
      <c r="K42" s="15">
        <v>0</v>
      </c>
      <c r="L42" s="15">
        <v>10017.4</v>
      </c>
      <c r="M42" s="15">
        <v>0</v>
      </c>
      <c r="N42" s="24"/>
      <c r="O42" s="16"/>
      <c r="P42" s="16"/>
      <c r="Q42" s="16"/>
      <c r="R42" s="16"/>
      <c r="S42" s="16"/>
      <c r="T42" s="21"/>
    </row>
    <row r="43" spans="1:20" s="41" customFormat="1" ht="222" customHeight="1" x14ac:dyDescent="0.3">
      <c r="A43" s="13" t="s">
        <v>110</v>
      </c>
      <c r="B43" s="26" t="s">
        <v>111</v>
      </c>
      <c r="C43" s="14" t="s">
        <v>112</v>
      </c>
      <c r="D43" s="15">
        <f t="shared" si="1"/>
        <v>24124.3</v>
      </c>
      <c r="E43" s="15">
        <v>0</v>
      </c>
      <c r="F43" s="15">
        <v>0</v>
      </c>
      <c r="G43" s="15">
        <v>24124.3</v>
      </c>
      <c r="H43" s="15">
        <v>0</v>
      </c>
      <c r="I43" s="15">
        <f t="shared" si="0"/>
        <v>9665.1</v>
      </c>
      <c r="J43" s="15">
        <v>0</v>
      </c>
      <c r="K43" s="15">
        <v>0</v>
      </c>
      <c r="L43" s="15">
        <v>9665.1</v>
      </c>
      <c r="M43" s="15">
        <v>0</v>
      </c>
      <c r="N43" s="24"/>
      <c r="O43" s="16"/>
      <c r="P43" s="16"/>
      <c r="Q43" s="16"/>
      <c r="R43" s="16"/>
      <c r="S43" s="16"/>
      <c r="T43" s="21"/>
    </row>
    <row r="44" spans="1:20" s="41" customFormat="1" ht="81" customHeight="1" x14ac:dyDescent="0.3">
      <c r="A44" s="13" t="s">
        <v>113</v>
      </c>
      <c r="B44" s="26" t="s">
        <v>114</v>
      </c>
      <c r="C44" s="61" t="s">
        <v>115</v>
      </c>
      <c r="D44" s="15">
        <f t="shared" si="1"/>
        <v>112253.90000000001</v>
      </c>
      <c r="E44" s="15">
        <v>351.4</v>
      </c>
      <c r="F44" s="15">
        <v>2345.4</v>
      </c>
      <c r="G44" s="15">
        <v>109557.1</v>
      </c>
      <c r="H44" s="15">
        <v>0</v>
      </c>
      <c r="I44" s="15">
        <f t="shared" si="0"/>
        <v>44702</v>
      </c>
      <c r="J44" s="15">
        <v>351</v>
      </c>
      <c r="K44" s="15">
        <v>1014.7</v>
      </c>
      <c r="L44" s="15">
        <v>43336.3</v>
      </c>
      <c r="M44" s="15">
        <v>0</v>
      </c>
      <c r="N44" s="14" t="s">
        <v>116</v>
      </c>
      <c r="O44" s="16"/>
      <c r="P44" s="16"/>
      <c r="Q44" s="16"/>
      <c r="R44" s="16"/>
      <c r="S44" s="16"/>
      <c r="T44" s="21"/>
    </row>
    <row r="45" spans="1:20" s="41" customFormat="1" ht="128.25" customHeight="1" x14ac:dyDescent="0.3">
      <c r="A45" s="13" t="s">
        <v>117</v>
      </c>
      <c r="B45" s="26" t="s">
        <v>118</v>
      </c>
      <c r="C45" s="61"/>
      <c r="D45" s="15">
        <f t="shared" si="1"/>
        <v>351.4</v>
      </c>
      <c r="E45" s="15">
        <v>351.4</v>
      </c>
      <c r="F45" s="15">
        <v>0</v>
      </c>
      <c r="G45" s="15">
        <v>0</v>
      </c>
      <c r="H45" s="15">
        <v>0</v>
      </c>
      <c r="I45" s="15">
        <f t="shared" si="0"/>
        <v>351</v>
      </c>
      <c r="J45" s="15">
        <v>351</v>
      </c>
      <c r="K45" s="15">
        <v>0</v>
      </c>
      <c r="L45" s="15">
        <v>0</v>
      </c>
      <c r="M45" s="15">
        <v>0</v>
      </c>
      <c r="N45" s="14" t="s">
        <v>119</v>
      </c>
      <c r="O45" s="16"/>
      <c r="P45" s="16">
        <f>J45/E45*100</f>
        <v>99.88616960728514</v>
      </c>
      <c r="Q45" s="16"/>
      <c r="R45" s="16"/>
      <c r="S45" s="16"/>
      <c r="T45" s="21"/>
    </row>
    <row r="46" spans="1:20" s="41" customFormat="1" ht="160.5" customHeight="1" x14ac:dyDescent="0.3">
      <c r="A46" s="13" t="s">
        <v>120</v>
      </c>
      <c r="B46" s="24" t="s">
        <v>121</v>
      </c>
      <c r="C46" s="14" t="s">
        <v>122</v>
      </c>
      <c r="D46" s="15">
        <f t="shared" si="1"/>
        <v>5</v>
      </c>
      <c r="E46" s="15">
        <v>0</v>
      </c>
      <c r="F46" s="15">
        <v>0</v>
      </c>
      <c r="G46" s="15">
        <v>5</v>
      </c>
      <c r="H46" s="15">
        <v>0</v>
      </c>
      <c r="I46" s="15">
        <f t="shared" si="0"/>
        <v>0</v>
      </c>
      <c r="J46" s="15">
        <v>0</v>
      </c>
      <c r="K46" s="15">
        <v>0</v>
      </c>
      <c r="L46" s="15">
        <v>0</v>
      </c>
      <c r="M46" s="15">
        <v>0</v>
      </c>
      <c r="N46" s="14"/>
      <c r="O46" s="16"/>
      <c r="P46" s="16"/>
      <c r="Q46" s="16"/>
      <c r="R46" s="16"/>
      <c r="S46" s="16"/>
      <c r="T46" s="21"/>
    </row>
    <row r="47" spans="1:20" s="41" customFormat="1" ht="138.75" customHeight="1" x14ac:dyDescent="0.3">
      <c r="A47" s="13" t="s">
        <v>123</v>
      </c>
      <c r="B47" s="24" t="s">
        <v>124</v>
      </c>
      <c r="C47" s="62" t="s">
        <v>125</v>
      </c>
      <c r="D47" s="15">
        <f>SUM(E47:H47)</f>
        <v>61117.3</v>
      </c>
      <c r="E47" s="15">
        <v>58800</v>
      </c>
      <c r="F47" s="15">
        <v>1200</v>
      </c>
      <c r="G47" s="15">
        <v>1117.3</v>
      </c>
      <c r="H47" s="15">
        <v>0</v>
      </c>
      <c r="I47" s="15">
        <f t="shared" si="0"/>
        <v>28601.600000000002</v>
      </c>
      <c r="J47" s="15">
        <v>27974.9</v>
      </c>
      <c r="K47" s="15">
        <v>570.9</v>
      </c>
      <c r="L47" s="15">
        <v>55.8</v>
      </c>
      <c r="M47" s="15">
        <v>0</v>
      </c>
      <c r="O47" s="16"/>
      <c r="P47" s="16"/>
      <c r="Q47" s="16"/>
      <c r="R47" s="16"/>
      <c r="S47" s="16"/>
      <c r="T47" s="21"/>
    </row>
    <row r="48" spans="1:20" s="41" customFormat="1" ht="112.5" customHeight="1" x14ac:dyDescent="0.3">
      <c r="A48" s="13" t="s">
        <v>126</v>
      </c>
      <c r="B48" s="24" t="s">
        <v>127</v>
      </c>
      <c r="C48" s="63"/>
      <c r="D48" s="15">
        <f>SUM(E48:H48)</f>
        <v>61117.3</v>
      </c>
      <c r="E48" s="15">
        <v>58800</v>
      </c>
      <c r="F48" s="15">
        <v>1200</v>
      </c>
      <c r="G48" s="15">
        <v>1117.3</v>
      </c>
      <c r="H48" s="15">
        <v>0</v>
      </c>
      <c r="I48" s="15">
        <f t="shared" si="0"/>
        <v>28601.600000000002</v>
      </c>
      <c r="J48" s="15">
        <v>27974.9</v>
      </c>
      <c r="K48" s="15">
        <v>570.9</v>
      </c>
      <c r="L48" s="15">
        <v>55.8</v>
      </c>
      <c r="M48" s="15">
        <v>0</v>
      </c>
      <c r="N48" s="14" t="s">
        <v>128</v>
      </c>
      <c r="O48" s="16"/>
      <c r="P48" s="16">
        <f>J48/E48*100</f>
        <v>47.576360544217685</v>
      </c>
      <c r="Q48" s="16"/>
      <c r="R48" s="16"/>
      <c r="S48" s="16"/>
      <c r="T48" s="21"/>
    </row>
    <row r="49" spans="1:20" s="41" customFormat="1" ht="165.75" customHeight="1" x14ac:dyDescent="0.3">
      <c r="A49" s="13" t="s">
        <v>129</v>
      </c>
      <c r="B49" s="24" t="s">
        <v>130</v>
      </c>
      <c r="C49" s="14" t="s">
        <v>131</v>
      </c>
      <c r="D49" s="15">
        <f t="shared" si="1"/>
        <v>50</v>
      </c>
      <c r="E49" s="15">
        <v>0</v>
      </c>
      <c r="F49" s="15">
        <v>0</v>
      </c>
      <c r="G49" s="15">
        <v>50</v>
      </c>
      <c r="H49" s="15">
        <v>0</v>
      </c>
      <c r="I49" s="15">
        <f t="shared" si="0"/>
        <v>0</v>
      </c>
      <c r="J49" s="15">
        <v>0</v>
      </c>
      <c r="K49" s="15">
        <v>0</v>
      </c>
      <c r="L49" s="15">
        <v>0</v>
      </c>
      <c r="M49" s="15">
        <v>0</v>
      </c>
      <c r="N49" s="14"/>
      <c r="O49" s="16"/>
      <c r="P49" s="16"/>
      <c r="Q49" s="16"/>
      <c r="R49" s="16"/>
      <c r="S49" s="16"/>
      <c r="T49" s="21"/>
    </row>
    <row r="50" spans="1:20" s="42" customFormat="1" ht="18" customHeight="1" x14ac:dyDescent="0.3">
      <c r="A50" s="64" t="s">
        <v>132</v>
      </c>
      <c r="B50" s="64"/>
      <c r="C50" s="64"/>
      <c r="D50" s="15">
        <f t="shared" ref="D50:M50" si="2">D12+D14+D17+D18+D24+D25+D28+D31+D32+D33+D34+D35+D36+D37+D41+D42+D43+D44+D46+D47+D49</f>
        <v>4125243.05</v>
      </c>
      <c r="E50" s="15">
        <f t="shared" si="2"/>
        <v>1025445.7000000001</v>
      </c>
      <c r="F50" s="15">
        <f t="shared" si="2"/>
        <v>1902645.3999999997</v>
      </c>
      <c r="G50" s="15">
        <f t="shared" si="2"/>
        <v>1061665.2499999998</v>
      </c>
      <c r="H50" s="15">
        <f t="shared" si="2"/>
        <v>135486.70000000001</v>
      </c>
      <c r="I50" s="15">
        <f t="shared" si="2"/>
        <v>1858384.7</v>
      </c>
      <c r="J50" s="15">
        <f t="shared" si="2"/>
        <v>446783.4</v>
      </c>
      <c r="K50" s="15">
        <f t="shared" si="2"/>
        <v>834286.9</v>
      </c>
      <c r="L50" s="15">
        <f t="shared" si="2"/>
        <v>505826.50000000006</v>
      </c>
      <c r="M50" s="15">
        <f t="shared" si="2"/>
        <v>71487.900000000009</v>
      </c>
      <c r="N50" s="24"/>
      <c r="O50" s="16"/>
      <c r="P50" s="16"/>
      <c r="Q50" s="16"/>
      <c r="R50" s="16"/>
      <c r="S50" s="16"/>
      <c r="T50" s="21"/>
    </row>
    <row r="51" spans="1:20" s="1" customFormat="1" ht="21" customHeight="1" x14ac:dyDescent="0.3">
      <c r="A51" s="43"/>
      <c r="B51" s="43"/>
      <c r="C51" s="43"/>
      <c r="D51" s="44"/>
      <c r="E51" s="44"/>
      <c r="F51" s="44"/>
      <c r="G51" s="44"/>
      <c r="H51" s="44"/>
      <c r="I51" s="45"/>
      <c r="J51" s="45"/>
      <c r="K51" s="45"/>
      <c r="L51" s="45"/>
      <c r="M51" s="45"/>
      <c r="N51" s="3"/>
      <c r="O51" s="46"/>
      <c r="P51" s="47"/>
      <c r="Q51" s="47"/>
      <c r="R51" s="48"/>
      <c r="S51" s="49"/>
      <c r="T51" s="49"/>
    </row>
    <row r="52" spans="1:20" s="53" customFormat="1" x14ac:dyDescent="0.3">
      <c r="A52" s="1"/>
      <c r="B52" s="1"/>
      <c r="C52" s="1" t="s">
        <v>133</v>
      </c>
      <c r="D52" s="2"/>
      <c r="E52" s="2"/>
      <c r="F52" s="2"/>
      <c r="G52" s="2"/>
      <c r="H52" s="2"/>
      <c r="I52" s="1"/>
      <c r="J52" s="1" t="s">
        <v>134</v>
      </c>
      <c r="K52" s="1"/>
      <c r="L52" s="1"/>
      <c r="M52" s="1"/>
      <c r="N52" s="3"/>
      <c r="O52" s="50"/>
      <c r="P52" s="51"/>
      <c r="Q52" s="51"/>
      <c r="R52" s="51"/>
      <c r="S52" s="52"/>
      <c r="T52" s="52"/>
    </row>
    <row r="53" spans="1:20" s="58" customFormat="1" ht="29.25" customHeight="1" x14ac:dyDescent="0.3">
      <c r="A53" s="1"/>
      <c r="B53" s="1"/>
      <c r="C53" s="1"/>
      <c r="D53" s="54"/>
      <c r="E53" s="2"/>
      <c r="F53" s="2"/>
      <c r="G53" s="2"/>
      <c r="H53" s="2"/>
      <c r="I53" s="1"/>
      <c r="J53" s="1"/>
      <c r="K53" s="1"/>
      <c r="L53" s="1"/>
      <c r="M53" s="1"/>
      <c r="N53" s="3"/>
      <c r="O53" s="46"/>
      <c r="P53" s="55"/>
      <c r="Q53" s="55"/>
      <c r="R53" s="56"/>
      <c r="S53" s="57"/>
      <c r="T53" s="57"/>
    </row>
    <row r="54" spans="1:20" s="58" customFormat="1" x14ac:dyDescent="0.3">
      <c r="A54" s="1" t="s">
        <v>135</v>
      </c>
      <c r="B54" s="1"/>
      <c r="C54" s="1" t="s">
        <v>136</v>
      </c>
      <c r="D54" s="2"/>
      <c r="E54" s="2"/>
      <c r="F54" s="2"/>
      <c r="G54" s="2"/>
      <c r="H54" s="2"/>
      <c r="I54" s="1"/>
      <c r="J54" s="1" t="s">
        <v>137</v>
      </c>
      <c r="K54" s="1"/>
      <c r="L54" s="1"/>
      <c r="M54" s="49"/>
      <c r="N54" s="3"/>
      <c r="O54" s="47"/>
      <c r="P54" s="55"/>
      <c r="Q54" s="55"/>
      <c r="R54" s="56"/>
    </row>
    <row r="55" spans="1:20" s="53" customFormat="1" ht="6.75" customHeight="1" x14ac:dyDescent="0.3">
      <c r="A55" s="1"/>
      <c r="B55" s="1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3"/>
      <c r="O55" s="50"/>
      <c r="P55" s="59"/>
      <c r="Q55" s="59"/>
      <c r="R55" s="51"/>
      <c r="S55" s="52"/>
      <c r="T55" s="52"/>
    </row>
    <row r="56" spans="1:20" s="53" customFormat="1" ht="1.5" customHeight="1" x14ac:dyDescent="0.3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3"/>
      <c r="O56" s="50"/>
      <c r="P56" s="59"/>
      <c r="Q56" s="59"/>
      <c r="R56" s="51"/>
      <c r="S56" s="52"/>
      <c r="T56" s="52"/>
    </row>
    <row r="57" spans="1:20" s="53" customFormat="1" ht="18" customHeight="1" x14ac:dyDescent="0.3">
      <c r="A57" s="1"/>
      <c r="B57" s="1" t="s">
        <v>138</v>
      </c>
      <c r="C57" s="1"/>
      <c r="D57" s="2"/>
      <c r="E57" s="2"/>
      <c r="F57" s="2"/>
      <c r="G57" s="2"/>
      <c r="H57" s="2"/>
      <c r="I57" s="1"/>
      <c r="J57" s="1"/>
      <c r="K57" s="1"/>
      <c r="L57" s="1"/>
      <c r="M57" s="49"/>
      <c r="N57" s="3"/>
      <c r="O57" s="50"/>
      <c r="P57" s="59"/>
      <c r="Q57" s="59"/>
      <c r="R57" s="51"/>
      <c r="S57" s="52"/>
      <c r="T57" s="52"/>
    </row>
    <row r="58" spans="1:20" s="53" customFormat="1" ht="16.5" customHeight="1" x14ac:dyDescent="0.3">
      <c r="A58" s="1"/>
      <c r="B58" s="1" t="s">
        <v>139</v>
      </c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3"/>
      <c r="O58" s="50"/>
      <c r="P58" s="59"/>
      <c r="Q58" s="59"/>
      <c r="R58" s="51"/>
      <c r="S58" s="52"/>
      <c r="T58" s="52"/>
    </row>
    <row r="60" spans="1:20" x14ac:dyDescent="0.3">
      <c r="D60" s="54"/>
      <c r="J60" s="49"/>
    </row>
    <row r="83" spans="17:17" x14ac:dyDescent="0.3">
      <c r="Q83" s="60"/>
    </row>
  </sheetData>
  <mergeCells count="24">
    <mergeCell ref="A2:M2"/>
    <mergeCell ref="A3:M3"/>
    <mergeCell ref="A4:M4"/>
    <mergeCell ref="A6:A9"/>
    <mergeCell ref="B6:B9"/>
    <mergeCell ref="C6:C9"/>
    <mergeCell ref="D6:M6"/>
    <mergeCell ref="N6:N9"/>
    <mergeCell ref="D7:H7"/>
    <mergeCell ref="I7:M7"/>
    <mergeCell ref="D8:D9"/>
    <mergeCell ref="E8:H8"/>
    <mergeCell ref="I8:I9"/>
    <mergeCell ref="J8:M8"/>
    <mergeCell ref="C37:C40"/>
    <mergeCell ref="C44:C45"/>
    <mergeCell ref="C47:C48"/>
    <mergeCell ref="A50:C50"/>
    <mergeCell ref="A11:H11"/>
    <mergeCell ref="C12:C13"/>
    <mergeCell ref="C14:C16"/>
    <mergeCell ref="C18:C19"/>
    <mergeCell ref="C25:C27"/>
    <mergeCell ref="C28:C30"/>
  </mergeCells>
  <pageMargins left="0.11811023622047245" right="0.11811023622047245" top="0.35433070866141736" bottom="0.15748031496062992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полугодие область</vt:lpstr>
      <vt:lpstr>'полугодие область'!Заголовки_для_печати</vt:lpstr>
      <vt:lpstr>'полугодие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2022-07-06T11:21:11Z</dcterms:created>
  <dcterms:modified xsi:type="dcterms:W3CDTF">2022-08-17T09:06:22Z</dcterms:modified>
</cp:coreProperties>
</file>