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28515" windowHeight="12300"/>
  </bookViews>
  <sheets>
    <sheet name="Область" sheetId="1" r:id="rId1"/>
  </sheets>
  <definedNames>
    <definedName name="_xlnm.Print_Titles" localSheetId="0">Область!$6:$9</definedName>
    <definedName name="_xlnm.Print_Area" localSheetId="0">Область!$A$1:$X$43</definedName>
  </definedNames>
  <calcPr calcId="145621"/>
</workbook>
</file>

<file path=xl/calcChain.xml><?xml version="1.0" encoding="utf-8"?>
<calcChain xmlns="http://schemas.openxmlformats.org/spreadsheetml/2006/main">
  <c r="Z34" i="1" l="1"/>
  <c r="AE33" i="1"/>
  <c r="S33" i="1"/>
  <c r="R33" i="1"/>
  <c r="Q33" i="1"/>
  <c r="P33" i="1"/>
  <c r="O33" i="1"/>
  <c r="Y33" i="1" s="1"/>
  <c r="M33" i="1"/>
  <c r="L33" i="1"/>
  <c r="K33" i="1"/>
  <c r="J33" i="1"/>
  <c r="F33" i="1"/>
  <c r="E33" i="1"/>
  <c r="AD32" i="1"/>
  <c r="AC32" i="1"/>
  <c r="AA32" i="1"/>
  <c r="AD31" i="1"/>
  <c r="AA31" i="1"/>
  <c r="Z31" i="1"/>
  <c r="W31" i="1"/>
  <c r="V31" i="1"/>
  <c r="U31" i="1"/>
  <c r="T31" i="1"/>
  <c r="N31" i="1"/>
  <c r="I31" i="1"/>
  <c r="D31" i="1"/>
  <c r="AD30" i="1"/>
  <c r="AA30" i="1"/>
  <c r="Z30" i="1"/>
  <c r="Y30" i="1"/>
  <c r="W30" i="1"/>
  <c r="V30" i="1"/>
  <c r="U30" i="1"/>
  <c r="T30" i="1"/>
  <c r="N30" i="1"/>
  <c r="AC30" i="1" s="1"/>
  <c r="I30" i="1"/>
  <c r="D30" i="1"/>
  <c r="AD29" i="1"/>
  <c r="AA29" i="1"/>
  <c r="Z29" i="1"/>
  <c r="Y29" i="1"/>
  <c r="W29" i="1"/>
  <c r="V29" i="1"/>
  <c r="U29" i="1"/>
  <c r="T29" i="1"/>
  <c r="N29" i="1"/>
  <c r="I29" i="1"/>
  <c r="D29" i="1"/>
  <c r="AD28" i="1"/>
  <c r="AA28" i="1"/>
  <c r="Z28" i="1"/>
  <c r="Y28" i="1"/>
  <c r="W28" i="1"/>
  <c r="V28" i="1"/>
  <c r="U28" i="1"/>
  <c r="T28" i="1"/>
  <c r="N28" i="1"/>
  <c r="AC28" i="1" s="1"/>
  <c r="I28" i="1"/>
  <c r="D28" i="1"/>
  <c r="AD27" i="1"/>
  <c r="AA27" i="1"/>
  <c r="Z27" i="1"/>
  <c r="Y27" i="1"/>
  <c r="W27" i="1"/>
  <c r="V27" i="1"/>
  <c r="U27" i="1"/>
  <c r="T27" i="1"/>
  <c r="N27" i="1"/>
  <c r="I27" i="1"/>
  <c r="D27" i="1"/>
  <c r="AD26" i="1"/>
  <c r="AA26" i="1"/>
  <c r="Z26" i="1"/>
  <c r="Y26" i="1"/>
  <c r="W26" i="1"/>
  <c r="V26" i="1"/>
  <c r="U26" i="1"/>
  <c r="T26" i="1"/>
  <c r="N26" i="1"/>
  <c r="AC26" i="1" s="1"/>
  <c r="I26" i="1"/>
  <c r="D26" i="1"/>
  <c r="AD25" i="1"/>
  <c r="AA25" i="1"/>
  <c r="Z25" i="1"/>
  <c r="Y25" i="1"/>
  <c r="W25" i="1"/>
  <c r="V25" i="1"/>
  <c r="U25" i="1"/>
  <c r="T25" i="1"/>
  <c r="N25" i="1"/>
  <c r="I25" i="1"/>
  <c r="D25" i="1"/>
  <c r="AD24" i="1"/>
  <c r="AA24" i="1"/>
  <c r="Z24" i="1"/>
  <c r="Y24" i="1"/>
  <c r="W24" i="1"/>
  <c r="V24" i="1"/>
  <c r="U24" i="1"/>
  <c r="T24" i="1"/>
  <c r="N24" i="1"/>
  <c r="AC24" i="1" s="1"/>
  <c r="I24" i="1"/>
  <c r="G24" i="1"/>
  <c r="G33" i="1" s="1"/>
  <c r="AD23" i="1"/>
  <c r="AA23" i="1"/>
  <c r="Z23" i="1"/>
  <c r="Y23" i="1"/>
  <c r="W23" i="1"/>
  <c r="V23" i="1"/>
  <c r="U23" i="1"/>
  <c r="T23" i="1"/>
  <c r="N23" i="1"/>
  <c r="AC23" i="1" s="1"/>
  <c r="I23" i="1"/>
  <c r="D23" i="1"/>
  <c r="AD22" i="1"/>
  <c r="AA22" i="1"/>
  <c r="Z22" i="1"/>
  <c r="Y22" i="1"/>
  <c r="W22" i="1"/>
  <c r="V22" i="1"/>
  <c r="U22" i="1"/>
  <c r="T22" i="1"/>
  <c r="N22" i="1"/>
  <c r="I22" i="1"/>
  <c r="D22" i="1"/>
  <c r="AD21" i="1"/>
  <c r="AA21" i="1"/>
  <c r="Z21" i="1"/>
  <c r="Y21" i="1"/>
  <c r="W21" i="1"/>
  <c r="V21" i="1"/>
  <c r="U21" i="1"/>
  <c r="T21" i="1"/>
  <c r="N21" i="1"/>
  <c r="AC21" i="1" s="1"/>
  <c r="I21" i="1"/>
  <c r="D21" i="1"/>
  <c r="AD20" i="1"/>
  <c r="AA20" i="1"/>
  <c r="Z20" i="1"/>
  <c r="Y20" i="1"/>
  <c r="W20" i="1"/>
  <c r="V20" i="1"/>
  <c r="U20" i="1"/>
  <c r="T20" i="1"/>
  <c r="N20" i="1"/>
  <c r="I20" i="1"/>
  <c r="D20" i="1"/>
  <c r="AD19" i="1"/>
  <c r="AA19" i="1"/>
  <c r="Z19" i="1"/>
  <c r="Y19" i="1"/>
  <c r="W19" i="1"/>
  <c r="V19" i="1"/>
  <c r="U19" i="1"/>
  <c r="T19" i="1"/>
  <c r="N19" i="1"/>
  <c r="AC19" i="1" s="1"/>
  <c r="I19" i="1"/>
  <c r="D19" i="1"/>
  <c r="AD18" i="1"/>
  <c r="AA18" i="1"/>
  <c r="Z18" i="1"/>
  <c r="Y18" i="1"/>
  <c r="W18" i="1"/>
  <c r="V18" i="1"/>
  <c r="U18" i="1"/>
  <c r="T18" i="1"/>
  <c r="N18" i="1"/>
  <c r="I18" i="1"/>
  <c r="D18" i="1"/>
  <c r="AD17" i="1"/>
  <c r="AA17" i="1"/>
  <c r="Z17" i="1"/>
  <c r="Y17" i="1"/>
  <c r="W17" i="1"/>
  <c r="V17" i="1"/>
  <c r="U17" i="1"/>
  <c r="T17" i="1"/>
  <c r="N17" i="1"/>
  <c r="AC17" i="1" s="1"/>
  <c r="I17" i="1"/>
  <c r="H17" i="1"/>
  <c r="H33" i="1" s="1"/>
  <c r="AD16" i="1"/>
  <c r="AA16" i="1"/>
  <c r="Z16" i="1"/>
  <c r="Y16" i="1"/>
  <c r="W16" i="1"/>
  <c r="V16" i="1"/>
  <c r="U16" i="1"/>
  <c r="T16" i="1"/>
  <c r="N16" i="1"/>
  <c r="AC16" i="1" s="1"/>
  <c r="I16" i="1"/>
  <c r="D16" i="1"/>
  <c r="AD15" i="1"/>
  <c r="AB15" i="1"/>
  <c r="AA15" i="1"/>
  <c r="Z15" i="1"/>
  <c r="Y15" i="1"/>
  <c r="W15" i="1"/>
  <c r="V15" i="1"/>
  <c r="U15" i="1"/>
  <c r="T15" i="1"/>
  <c r="N15" i="1"/>
  <c r="I15" i="1"/>
  <c r="D15" i="1"/>
  <c r="AD14" i="1"/>
  <c r="AA14" i="1"/>
  <c r="Z14" i="1"/>
  <c r="Y14" i="1"/>
  <c r="W14" i="1"/>
  <c r="V14" i="1"/>
  <c r="U14" i="1"/>
  <c r="T14" i="1"/>
  <c r="N14" i="1"/>
  <c r="I14" i="1"/>
  <c r="D14" i="1"/>
  <c r="AD13" i="1"/>
  <c r="AA13" i="1"/>
  <c r="Z13" i="1"/>
  <c r="Y13" i="1"/>
  <c r="W13" i="1"/>
  <c r="V13" i="1"/>
  <c r="U13" i="1"/>
  <c r="T13" i="1"/>
  <c r="N13" i="1"/>
  <c r="AC13" i="1" s="1"/>
  <c r="I13" i="1"/>
  <c r="D13" i="1"/>
  <c r="AD12" i="1"/>
  <c r="AA12" i="1"/>
  <c r="Z12" i="1"/>
  <c r="Y12" i="1"/>
  <c r="W12" i="1"/>
  <c r="V12" i="1"/>
  <c r="U12" i="1"/>
  <c r="T12" i="1"/>
  <c r="N12" i="1"/>
  <c r="I12" i="1"/>
  <c r="D12" i="1"/>
  <c r="AD11" i="1"/>
  <c r="AD33" i="1" s="1"/>
  <c r="AA11" i="1"/>
  <c r="Z11" i="1"/>
  <c r="Y11" i="1"/>
  <c r="W11" i="1"/>
  <c r="W33" i="1" s="1"/>
  <c r="V11" i="1"/>
  <c r="U11" i="1"/>
  <c r="U33" i="1" s="1"/>
  <c r="T11" i="1"/>
  <c r="T33" i="1" s="1"/>
  <c r="N11" i="1"/>
  <c r="AC11" i="1" s="1"/>
  <c r="I11" i="1"/>
  <c r="D11" i="1"/>
  <c r="R10" i="1"/>
  <c r="Q10" i="1"/>
  <c r="P10" i="1"/>
  <c r="O10" i="1"/>
  <c r="I33" i="1" l="1"/>
  <c r="V33" i="1"/>
  <c r="AC12" i="1"/>
  <c r="AC14" i="1"/>
  <c r="AC15" i="1"/>
  <c r="D17" i="1"/>
  <c r="AC18" i="1"/>
  <c r="AC20" i="1"/>
  <c r="AC22" i="1"/>
  <c r="D33" i="1"/>
  <c r="AC25" i="1"/>
  <c r="AC27" i="1"/>
  <c r="AC29" i="1"/>
  <c r="AC31" i="1"/>
  <c r="Z33" i="1"/>
  <c r="AA33" i="1"/>
  <c r="N33" i="1"/>
  <c r="D24" i="1"/>
  <c r="AC33" i="1" l="1"/>
  <c r="N10" i="1"/>
</calcChain>
</file>

<file path=xl/sharedStrings.xml><?xml version="1.0" encoding="utf-8"?>
<sst xmlns="http://schemas.openxmlformats.org/spreadsheetml/2006/main" count="102" uniqueCount="84">
  <si>
    <t xml:space="preserve">Отчет о реализации муниципальных программ в 2019 году </t>
  </si>
  <si>
    <t>(по состоянию на 01.01.2020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</si>
  <si>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</si>
  <si>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</si>
  <si>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</si>
  <si>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</si>
  <si>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</si>
  <si>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Комментарий (заполняется в случае неосвоения федеральных средств)</t>
  </si>
  <si>
    <t>Предусмотрено программой на весь период реализации</t>
  </si>
  <si>
    <t xml:space="preserve">Предусмотрено программой на 2019 год </t>
  </si>
  <si>
    <t xml:space="preserve">Исполнено в 2019 году (кассовые расходы) </t>
  </si>
  <si>
    <t xml:space="preserve">% финансирования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</si>
  <si>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</si>
  <si>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</si>
  <si>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</si>
  <si>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</si>
  <si>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</si>
  <si>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</si>
  <si>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</si>
  <si>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«Развитие здравоохранения» </t>
  </si>
  <si>
    <t>Постановление Администрации города от 07.12.2018 № 1249 «Об утверждении муниципальной программы города Новошахтинска «Развитие здравоохранения». Постановление Администрации города от 30.12.2019 № 1363 «О внесении изменений в постановление Администрации от 07.12.2018 № 1249».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</si>
  <si>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</si>
  <si>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31.12.2019 № 1375 «О внесении изменений в постановление Администрации от 07.12.2018 № 1227».
</t>
  </si>
  <si>
    <t xml:space="preserve">Процент освоения федеральных средств  по ОМ  "Осуществление выплат  единовременного пособия при всех формах устройства детей, лишенных родительского попечения в семью" (77,9 %).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</t>
  </si>
  <si>
    <t>Муниципальная программа города Новошахтинска «Молодёжь Несветая»</t>
  </si>
  <si>
    <t>Постановление Администрации города от 07.12.2018 № 1245 «Об утверждении муниципальной программы города Новошахтинска «Молодёжь Несветая»;          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</si>
  <si>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</si>
  <si>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                                        Постановление Администрации города от 29.03.2019 № 315 «О внесении изменений в постановление Администрации города от 07.12.2018 № 1238».                                   Постановление Администрации города от 11.04.2019 № 372 «О внесении изменений в постановление Администрации города от 07.12.2018 № 1238».                                  Постановление Администрации города от 27.06.2019 № 631 «О внесении изменений в постановление Администрации города от 07.12.2018 № 1238».                                                                   Постановление Администрации города от 31.12.2019 № 1370 «О внесении изменений в постановление Администрации города от 07.12.2018 № 1238».
</t>
  </si>
  <si>
    <t>Процент освоения средств  федерального бюджета - 52,5 %.  Процент исполнения федеральных средств сложился менее 50 % по следующим направлениям:   1)  предоставление мер социальной поддержки семьям, имеющим детей  в виде ежемесячной денежной выплаты в размере 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лет;  2) выплаты гос. пособий лицам не подлежащим обязательному социальному страхованию на случай временной нетрудоспособности и в связи с материнством ; 3) ежемесячная денежная выплата в связи с рождением(усыновлением) первого ребенка, в связи с тем , что выплаты имеют заявительный характер.   Планируемый срок освоения  федеральных средств в полном объеме по ОМ  "Реализация прав граждан на социальную поддержку" и "Социальная поддержка семей, имеющих детей, поощрение многодетности", до конца 2018 года.</t>
  </si>
  <si>
    <t>Не освоены средства  федерального бюджета в связи с  тем, что социальные выплаты выплаты имеют заявительный характер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</si>
  <si>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</si>
  <si>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   Постановление Администрации города от 30.12.2019 № 1358 «О внесении изменений в постановление Администрации города от 07.12.2018 № 1239».</t>
  </si>
  <si>
    <t xml:space="preserve">Низкий процент освоения федеральных средств                                 42,8 % сложился по ОМ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, в связи с  тем, что  выплаты единовременного пособия носят заявительный характер. Планируемый срок освоения  федеральных средств в полном объеме, до конца 2018 года </t>
  </si>
  <si>
    <t xml:space="preserve">Низкий процент освоения федеральных средств                                 62,7 % сложился по М  "Предоставление мер социальной поддержки инвалидам по выплате компенсации страховых премий по договору обязательного страхования гражданской ответственности владельцев транспортных средств"  в связи с  тем, что  выплаты единовременного пособия носят заявительный характер.                                                       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</si>
  <si>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</si>
  <si>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                             Постановление Администрации города от 31.12.2019 № 981 «О внесении изменений в постановление Администрации города от 05.12.2018 № 1372».</t>
  </si>
  <si>
    <t xml:space="preserve">Низкий процент освоения федеральных средств  сложился по М  "Обеспечение жильем молодых семей" (41,4 %), в связи с подбором гражданами жилых помещений для приобретения. Планируемый срок освоения  федеральных средств в полном объеме, до конца 2018 года.                                                                                        Не освоены федеральные средства (1 348,4 тыс. руб.) по М"Обеспечение жилыми помещениями ветеранов Великой Отечественной войны" в связи  с отсутствием финансирования средств федерального бюджета. Договор купли-продажи на приобретение жилого помещения получателем субсидии был заключен 18.06.2018.  Право собственности на приобретаемое жилое помещение было зарегистрировано в управлении федеральной службы гос. регистрации кадастра и картографии 26.06.2018. В Минстрой заявка на перечисление средств была направлена 03.07.2018.   Финансирование средств федерального бюджета ожидается в до конца 2018 года.                                                                                                         Не освоены федеральные средства (674,2 тыс. руб.) по М "Обеспечение жилыми помещениями ветеранов боевых действий", в связи с тем  что Соглашение о предоставлении субвенций на осуществление государственных полномочий по обеспечению жилыми помещениями ветеранов боевых действий заключено только 01.08.2018. Планируемый срок освоения  федеральных средств в полном объеме, до конца 2018 года в связи с  тем, что  выплаты единовременного пособия носят заявительный характер. 
 </t>
  </si>
  <si>
    <t>Не освоены средства  федерального бюджета ( 3,2 тыс. руб.) в связи с отсутствием материальных затрат  в части приема и оформления необходимых документов при оказании мер социальной поддержки по обеспечению жильем отдельных категорий граждан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</si>
  <si>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</si>
  <si>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31.12.2019  «О внесении изменений в постановление Администрации от 07.12.2018 № 1246».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</si>
  <si>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</si>
  <si>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</si>
  <si>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</si>
  <si>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                 Постановление Администрации города от 31.12.2019 № 1365 «О внесении изменений в постановление Администрации от 07.12.2018 № 1236»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</si>
  <si>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</si>
  <si>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11.07.2019 № 689 «О внесении изменений в постановление Администрации от 30.11.2018 № 1206».                                                                                                                                    Постановление Администрации города от 31.12.2019 № 1374 «О внесении изменений в постановление Администрации от 30.11.2018 № 1206».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</si>
  <si>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</si>
  <si>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Постановление Администрации города от 31.12.2019 № 1373 «О внесении изменений в постановление Администрации от 23.11.2018 № 1168».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</si>
  <si>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</si>
  <si>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                          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      Постановление Администрации города от 30.12.2019 № 1357 «О внесении изменений в постановление Администрации города от 07.12.2018 № 1248»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</si>
  <si>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</si>
  <si>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   Постановление Администрации города от 31.12.2019 «О внесении изменений в постановление Администрации города от 07.12.2018 № 1240».</t>
  </si>
  <si>
    <t xml:space="preserve">
</t>
  </si>
  <si>
    <t xml:space="preserve">Не освоены средства  федерального бюджета по мероприятию «Реконструкция межпоселковой автомобильной дороги от ж/д переезда «29 км» до 2-го отделения ЗАО «Пригородное» в г. Новошахтинске Ростовской области» в связи с экономией                    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</si>
  <si>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</si>
  <si>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        Постановление Администрации города от 15.03.2019 № 226 «О внесении изменений в постановление Администрации города от 07.12.2018 № 1247». Постановление Администрации города от 27.06.2019 № 639 «О внесении изменений в постановление Администрации города от 07.12.2018 № 1247».     Постановление Администрации города от 31.12.2019 «О внесении изменений в постановление Администрации города от 07.12.2018 № 1247».
</t>
  </si>
  <si>
    <t>Не освоены федеральные средства: по ОМ "Сохранение и развитие библиотечного дела" , в связи  с отсутствием финансирования средств федерального бюджета. В отчетном периоде заключен один договор на сумму 34,1 тыс.рублей  и предоставлена заявка на финансирование в министерство культуры. Финансирование средств федерального бюджета ожидается в 3 квартале 2018 года;                                                                                                   по ОМ "Развитие театрального искусства" на сумму 5 838,9 тыс.рублей проводится закупка фото, видео и звукового оборудования.                                                              Планируемый срок освоения  федеральных средств в полном объеме, до конца 2018 года</t>
  </si>
  <si>
    <t>Не освоены средства  федерального бюджета  в связи с экономией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</si>
  <si>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</si>
  <si>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    Постановление Администрации города от 12.12.2019 № 1271 «О внесении изменений в постановление Администрации города от 30.11.2018 № 1207».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</si>
  <si>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</si>
  <si>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</si>
  <si>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</si>
  <si>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Постановление Администрации города от 29.07.2019 № 756 «О внесении изменений в постановление Администрации города от 07.12.2018 № 1243».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31.12.2019 № 1376 «О внесении изменений в постановление Администрации города от 07.12.2018 № 1243».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</si>
  <si>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</si>
  <si>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     Постановление Администрации города от 27.06.2019 № 624 «О внесении изменений в постановление Администрации города от 07.12.2018 № 1244».                                            Постановление Администрации города от 31.12.2019 № 1369 «О внесении изменений в постановление Администрации города от 07.12.2018 № 1244».</t>
  </si>
  <si>
    <t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(79,2 %).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</t>
  </si>
  <si>
    <t xml:space="preserve">Процент освоения федеральных средств, выделенных на осуществление полномочий по составлению (изменению, дополнению) списков кандидатов в присяжные заседатели федеральных судов общей юрисдикции, (37,3 %).  Данное освоение возникло в связи с фактически произведенными затратами (по фактически сложившейся потребности) в соответствии с заключенными муниципальными контрактами.                                                                                          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</si>
  <si>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</si>
  <si>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</si>
  <si>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</si>
  <si>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31.12.2019 «О внесении изменений в постановление Администрации города от 30.11.2017 № 1170».</t>
  </si>
  <si>
    <t>В настоящее время по ОМ "Благоустройство общественных территорий, а также мест массового отдыха населения" проводится закупка работ по благоустройству городского парка культуры и отдыха, а по ОМ  "Благоустройство дворовых территорий многоквартирных домов" заключен договор на выполнение работ по благоустройству дворовой территории по ул.Карпенко (срок выполнения работ - 4 квартал  2018 года) и проводится закупка работ по благоустройству дворовой территории по ул. Достоевского 34, 36, 36а. Поэтому  в первом полугодии 2018 года не освоены средства  федерального бюджета. Планируемый срок освоения  федеральных средств в полном объеме, до конца 2018 года</t>
  </si>
  <si>
    <t xml:space="preserve">Не освоены средства  федерального бюджета по  мероприятию благоустройство площади "Комсомольской" в связи с экономией   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</si>
  <si>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</si>
  <si>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                      Постановление Администрации города от 31.12.2019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</si>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</sst>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165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/>
    </xf>
    <xf numFmtId="165" fontId="1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1" fillId="2" borderId="1" xfId="0" applyFont="1" applyFill="1" applyBorder="1" applyAlignment="1">
      <alignment vertical="top" wrapText="1"/>
    </xf>
    <xf numFmtId="166" fontId="0" fillId="2" borderId="0" xfId="0" applyNumberFormat="1" applyFill="1"/>
    <xf numFmtId="167" fontId="0" fillId="2" borderId="0" xfId="0" applyNumberFormat="1" applyFill="1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/>
    <xf numFmtId="165" fontId="3" fillId="2" borderId="0" xfId="0" applyNumberFormat="1" applyFont="1" applyFill="1"/>
    <xf numFmtId="165" fontId="1" fillId="2" borderId="1" xfId="0" applyNumberFormat="1" applyFont="1" applyFill="1" applyBorder="1" applyAlignment="1">
      <alignment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4" fillId="0" borderId="0" xfId="0" applyFont="1"/>
    <xf numFmtId="165" fontId="4" fillId="0" borderId="0" xfId="0" applyNumberFormat="1" applyFont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/>
    <xf numFmtId="165" fontId="1" fillId="0" borderId="0" xfId="0" applyNumberFormat="1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zoomScale="76" zoomScaleNormal="100" zoomScaleSheetLayoutView="76" workbookViewId="0">
      <pane xSplit="3" ySplit="9" topLeftCell="D26" activePane="bottomRight" state="frozen"/>
      <selection activeCell="M11" sqref="M11"/>
      <selection pane="topRight" activeCell="M11" sqref="M11"/>
      <selection pane="bottomLeft" activeCell="M11" sqref="M11"/>
      <selection pane="bottomRight" activeCell="D31" sqref="D31"/>
    </sheetView>
  </sheetViews>
  <sheetFormatPr defaultRowHeight="15.75" x14ac:dyDescent="0.25"/>
  <cols>
    <col min="1" max="1" width="5.42578125" style="1" customWidth="1"/>
    <col min="2" max="2" width="25" style="1" customWidth="1"/>
    <col min="3" max="3" width="53.140625" style="1" customWidth="1"/>
    <col min="4" max="4" width="13.7109375" style="1" customWidth="1"/>
    <col min="5" max="5" width="13.140625" style="1" customWidth="1"/>
    <col min="6" max="6" width="13" style="1" customWidth="1"/>
    <col min="7" max="7" width="13.140625" style="1" customWidth="1"/>
    <col min="8" max="8" width="13.85546875" style="1" customWidth="1"/>
    <col min="9" max="9" width="12.5703125" style="1" customWidth="1"/>
    <col min="10" max="10" width="12.42578125" style="1" customWidth="1"/>
    <col min="11" max="11" width="14" style="1" customWidth="1"/>
    <col min="12" max="13" width="12" style="1" customWidth="1"/>
    <col min="14" max="14" width="14.140625" style="1" customWidth="1"/>
    <col min="15" max="15" width="12.28515625" style="1" customWidth="1"/>
    <col min="16" max="16" width="13" style="1" customWidth="1"/>
    <col min="17" max="17" width="11.7109375" style="1" customWidth="1"/>
    <col min="18" max="18" width="10.85546875" style="1" customWidth="1"/>
    <col min="19" max="19" width="7.42578125" style="1" hidden="1" customWidth="1"/>
    <col min="20" max="20" width="7" style="1" hidden="1" customWidth="1"/>
    <col min="21" max="21" width="7.85546875" style="1" hidden="1" customWidth="1"/>
    <col min="22" max="22" width="7.28515625" style="1" hidden="1" customWidth="1"/>
    <col min="23" max="23" width="6.85546875" style="1" hidden="1" customWidth="1"/>
    <col min="24" max="24" width="57" style="1" customWidth="1"/>
    <col min="25" max="25" width="15.42578125" style="2" customWidth="1"/>
    <col min="26" max="26" width="17.7109375" style="3" customWidth="1"/>
    <col min="29" max="29" width="9.28515625" style="4" bestFit="1" customWidth="1"/>
    <col min="30" max="30" width="13.42578125" style="4" customWidth="1"/>
    <col min="31" max="31" width="14" style="4" customWidth="1"/>
  </cols>
  <sheetData>
    <row r="1" spans="1:31" ht="6" customHeight="1" x14ac:dyDescent="0.25"/>
    <row r="2" spans="1:3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3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31" x14ac:dyDescent="0.25">
      <c r="A4" s="36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31" ht="9" customHeight="1" x14ac:dyDescent="0.25"/>
    <row r="6" spans="1:31" x14ac:dyDescent="0.25">
      <c r="A6" s="33" t="s">
        <v>3</v>
      </c>
      <c r="B6" s="33" t="s">
        <v>4</v>
      </c>
      <c r="C6" s="33" t="s">
        <v>5</v>
      </c>
      <c r="D6" s="37" t="s">
        <v>6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5"/>
      <c r="T6" s="5"/>
      <c r="U6" s="5"/>
      <c r="V6" s="5"/>
      <c r="W6" s="5"/>
      <c r="X6" s="32" t="s">
        <v>7</v>
      </c>
    </row>
    <row r="7" spans="1:31" ht="15" customHeight="1" x14ac:dyDescent="0.25">
      <c r="A7" s="33"/>
      <c r="B7" s="33"/>
      <c r="C7" s="33"/>
      <c r="D7" s="32" t="s">
        <v>8</v>
      </c>
      <c r="E7" s="32"/>
      <c r="F7" s="32"/>
      <c r="G7" s="32"/>
      <c r="H7" s="32"/>
      <c r="I7" s="32" t="s">
        <v>9</v>
      </c>
      <c r="J7" s="32"/>
      <c r="K7" s="32"/>
      <c r="L7" s="32"/>
      <c r="M7" s="32"/>
      <c r="N7" s="32" t="s">
        <v>10</v>
      </c>
      <c r="O7" s="32"/>
      <c r="P7" s="32"/>
      <c r="Q7" s="32"/>
      <c r="R7" s="32"/>
      <c r="S7" s="32" t="s">
        <v>11</v>
      </c>
      <c r="T7" s="32"/>
      <c r="U7" s="32"/>
      <c r="V7" s="32"/>
      <c r="W7" s="32"/>
      <c r="X7" s="32"/>
    </row>
    <row r="8" spans="1:31" ht="15" customHeight="1" x14ac:dyDescent="0.25">
      <c r="A8" s="33"/>
      <c r="B8" s="33"/>
      <c r="C8" s="33"/>
      <c r="D8" s="32" t="s">
        <v>12</v>
      </c>
      <c r="E8" s="32" t="s">
        <v>13</v>
      </c>
      <c r="F8" s="32"/>
      <c r="G8" s="32"/>
      <c r="H8" s="32"/>
      <c r="I8" s="32" t="s">
        <v>12</v>
      </c>
      <c r="J8" s="32" t="s">
        <v>13</v>
      </c>
      <c r="K8" s="32"/>
      <c r="L8" s="32"/>
      <c r="M8" s="32"/>
      <c r="N8" s="32" t="s">
        <v>12</v>
      </c>
      <c r="O8" s="32" t="s">
        <v>13</v>
      </c>
      <c r="P8" s="32"/>
      <c r="Q8" s="32"/>
      <c r="R8" s="32"/>
      <c r="S8" s="32" t="s">
        <v>12</v>
      </c>
      <c r="T8" s="32" t="s">
        <v>13</v>
      </c>
      <c r="U8" s="32"/>
      <c r="V8" s="32"/>
      <c r="W8" s="32"/>
      <c r="X8" s="32"/>
    </row>
    <row r="9" spans="1:31" ht="51.75" customHeight="1" x14ac:dyDescent="0.25">
      <c r="A9" s="33"/>
      <c r="B9" s="33"/>
      <c r="C9" s="33"/>
      <c r="D9" s="32"/>
      <c r="E9" s="6" t="s">
        <v>14</v>
      </c>
      <c r="F9" s="6" t="s">
        <v>15</v>
      </c>
      <c r="G9" s="6" t="s">
        <v>16</v>
      </c>
      <c r="H9" s="6" t="s">
        <v>17</v>
      </c>
      <c r="I9" s="32"/>
      <c r="J9" s="6" t="s">
        <v>14</v>
      </c>
      <c r="K9" s="6" t="s">
        <v>15</v>
      </c>
      <c r="L9" s="6" t="s">
        <v>16</v>
      </c>
      <c r="M9" s="6" t="s">
        <v>17</v>
      </c>
      <c r="N9" s="32"/>
      <c r="O9" s="6" t="s">
        <v>14</v>
      </c>
      <c r="P9" s="6" t="s">
        <v>15</v>
      </c>
      <c r="Q9" s="6" t="s">
        <v>16</v>
      </c>
      <c r="R9" s="6" t="s">
        <v>17</v>
      </c>
      <c r="S9" s="32"/>
      <c r="T9" s="6" t="s">
        <v>14</v>
      </c>
      <c r="U9" s="6" t="s">
        <v>15</v>
      </c>
      <c r="V9" s="6" t="s">
        <v>16</v>
      </c>
      <c r="W9" s="6" t="s">
        <v>17</v>
      </c>
      <c r="X9" s="32"/>
    </row>
    <row r="10" spans="1:31" x14ac:dyDescent="0.25">
      <c r="A10" s="33" t="s">
        <v>18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7">
        <f>N33/I33*100</f>
        <v>98.956942058616832</v>
      </c>
      <c r="O10" s="7">
        <f>O33/J33*100</f>
        <v>95.241967757977449</v>
      </c>
      <c r="P10" s="7">
        <f>P33/K33*100</f>
        <v>99.800870399179217</v>
      </c>
      <c r="Q10" s="7">
        <f>Q33/L33*100</f>
        <v>99.032742208987145</v>
      </c>
      <c r="R10" s="7">
        <f>R33/M33*100</f>
        <v>99.223207638642378</v>
      </c>
      <c r="S10" s="6"/>
      <c r="T10" s="6"/>
      <c r="U10" s="6"/>
      <c r="V10" s="6"/>
      <c r="W10" s="6"/>
      <c r="X10" s="5"/>
    </row>
    <row r="11" spans="1:31" s="2" customFormat="1" ht="102" customHeight="1" x14ac:dyDescent="0.25">
      <c r="A11" s="8">
        <v>1</v>
      </c>
      <c r="B11" s="9" t="s">
        <v>19</v>
      </c>
      <c r="C11" s="10" t="s">
        <v>20</v>
      </c>
      <c r="D11" s="11">
        <f>SUM(E11:H11)</f>
        <v>364535.10000000003</v>
      </c>
      <c r="E11" s="11">
        <v>970</v>
      </c>
      <c r="F11" s="11">
        <v>231835.2</v>
      </c>
      <c r="G11" s="11">
        <v>86016.7</v>
      </c>
      <c r="H11" s="11">
        <v>45713.2</v>
      </c>
      <c r="I11" s="11">
        <f>SUM(J11:M11)</f>
        <v>40179.300000000003</v>
      </c>
      <c r="J11" s="11">
        <v>0</v>
      </c>
      <c r="K11" s="11">
        <v>26802</v>
      </c>
      <c r="L11" s="11">
        <v>6710.8</v>
      </c>
      <c r="M11" s="11">
        <v>6666.5</v>
      </c>
      <c r="N11" s="11">
        <f>SUM(O11:R11)</f>
        <v>39738.300000000003</v>
      </c>
      <c r="O11" s="11">
        <v>0</v>
      </c>
      <c r="P11" s="11">
        <v>26801.9</v>
      </c>
      <c r="Q11" s="11">
        <v>6269.9</v>
      </c>
      <c r="R11" s="11">
        <v>6666.5</v>
      </c>
      <c r="S11" s="5"/>
      <c r="T11" s="11" t="e">
        <f t="shared" ref="T11:W31" si="0">O11/J11*100</f>
        <v>#DIV/0!</v>
      </c>
      <c r="U11" s="11">
        <f t="shared" si="0"/>
        <v>99.999626893515412</v>
      </c>
      <c r="V11" s="11">
        <f t="shared" si="0"/>
        <v>93.429993443404655</v>
      </c>
      <c r="W11" s="11">
        <f t="shared" si="0"/>
        <v>100</v>
      </c>
      <c r="X11" s="5"/>
      <c r="Y11" s="2" t="e">
        <f>O11/#REF!*100</f>
        <v>#REF!</v>
      </c>
      <c r="Z11" s="3" t="e">
        <f t="shared" ref="Z11:Z31" si="1">O11/J11*100</f>
        <v>#DIV/0!</v>
      </c>
      <c r="AA11" s="12" t="e">
        <f>#REF!-O11</f>
        <v>#REF!</v>
      </c>
      <c r="AC11" s="12">
        <f t="shared" ref="AC11:AC33" si="2">N11/I11*100</f>
        <v>98.902419902785766</v>
      </c>
      <c r="AD11" s="12">
        <f>R11+AE11</f>
        <v>39276.5</v>
      </c>
      <c r="AE11" s="12">
        <v>32610</v>
      </c>
    </row>
    <row r="12" spans="1:31" s="2" customFormat="1" ht="117" customHeight="1" x14ac:dyDescent="0.25">
      <c r="A12" s="8">
        <v>2</v>
      </c>
      <c r="B12" s="9" t="s">
        <v>21</v>
      </c>
      <c r="C12" s="9" t="s">
        <v>22</v>
      </c>
      <c r="D12" s="11">
        <f t="shared" ref="D12:D25" si="3">SUM(E12:H12)</f>
        <v>13312459.4</v>
      </c>
      <c r="E12" s="11">
        <v>14585.9</v>
      </c>
      <c r="F12" s="11">
        <v>7397107.2000000002</v>
      </c>
      <c r="G12" s="11">
        <v>5243414.4000000004</v>
      </c>
      <c r="H12" s="11">
        <v>657351.9</v>
      </c>
      <c r="I12" s="11">
        <f t="shared" ref="I12:I29" si="4">SUM(J12:M12)</f>
        <v>1038814.2000000001</v>
      </c>
      <c r="J12" s="11">
        <v>1424.8</v>
      </c>
      <c r="K12" s="11">
        <v>551663.30000000005</v>
      </c>
      <c r="L12" s="11">
        <v>428125</v>
      </c>
      <c r="M12" s="11">
        <v>57601.1</v>
      </c>
      <c r="N12" s="11">
        <f t="shared" ref="N12:N29" si="5">SUM(O12:R12)</f>
        <v>1036275.6000000001</v>
      </c>
      <c r="O12" s="11">
        <v>1424.8</v>
      </c>
      <c r="P12" s="11">
        <v>551661.80000000005</v>
      </c>
      <c r="Q12" s="11">
        <v>426643.8</v>
      </c>
      <c r="R12" s="11">
        <v>56545.2</v>
      </c>
      <c r="S12" s="13" t="s">
        <v>23</v>
      </c>
      <c r="T12" s="11">
        <f t="shared" si="0"/>
        <v>100</v>
      </c>
      <c r="U12" s="11">
        <f t="shared" si="0"/>
        <v>99.999728095017389</v>
      </c>
      <c r="V12" s="11">
        <f t="shared" si="0"/>
        <v>99.654026277372267</v>
      </c>
      <c r="W12" s="11">
        <f t="shared" si="0"/>
        <v>98.166875285367823</v>
      </c>
      <c r="X12" s="13"/>
      <c r="Y12" s="12" t="e">
        <f>O12/#REF!*100</f>
        <v>#REF!</v>
      </c>
      <c r="Z12" s="3">
        <f t="shared" si="1"/>
        <v>100</v>
      </c>
      <c r="AA12" s="12" t="e">
        <f>#REF!-O12</f>
        <v>#REF!</v>
      </c>
      <c r="AC12" s="12">
        <f t="shared" si="2"/>
        <v>99.755625211900266</v>
      </c>
      <c r="AD12" s="12">
        <f>R12+AE12</f>
        <v>1020785.2999999999</v>
      </c>
      <c r="AE12" s="12">
        <v>964240.1</v>
      </c>
    </row>
    <row r="13" spans="1:31" s="2" customFormat="1" ht="153" customHeight="1" x14ac:dyDescent="0.25">
      <c r="A13" s="8">
        <v>3</v>
      </c>
      <c r="B13" s="9" t="s">
        <v>24</v>
      </c>
      <c r="C13" s="10" t="s">
        <v>25</v>
      </c>
      <c r="D13" s="11">
        <f t="shared" si="3"/>
        <v>3296.2</v>
      </c>
      <c r="E13" s="11">
        <v>0</v>
      </c>
      <c r="F13" s="11">
        <v>1354.6</v>
      </c>
      <c r="G13" s="11">
        <v>1941.6</v>
      </c>
      <c r="H13" s="11">
        <v>0</v>
      </c>
      <c r="I13" s="11">
        <f t="shared" si="4"/>
        <v>517.70000000000005</v>
      </c>
      <c r="J13" s="11">
        <v>0</v>
      </c>
      <c r="K13" s="11">
        <v>330.4</v>
      </c>
      <c r="L13" s="11">
        <v>187.3</v>
      </c>
      <c r="M13" s="11">
        <v>0</v>
      </c>
      <c r="N13" s="11">
        <f t="shared" si="5"/>
        <v>517.59999999999991</v>
      </c>
      <c r="O13" s="11">
        <v>0</v>
      </c>
      <c r="P13" s="11">
        <v>330.4</v>
      </c>
      <c r="Q13" s="11">
        <v>187.2</v>
      </c>
      <c r="R13" s="11">
        <v>0</v>
      </c>
      <c r="S13" s="5"/>
      <c r="T13" s="11" t="e">
        <f t="shared" si="0"/>
        <v>#DIV/0!</v>
      </c>
      <c r="U13" s="11">
        <f t="shared" si="0"/>
        <v>100</v>
      </c>
      <c r="V13" s="11">
        <f t="shared" si="0"/>
        <v>99.946609717031492</v>
      </c>
      <c r="W13" s="11" t="e">
        <f t="shared" si="0"/>
        <v>#DIV/0!</v>
      </c>
      <c r="X13" s="5"/>
      <c r="Y13" s="12" t="e">
        <f>O13/#REF!*100</f>
        <v>#REF!</v>
      </c>
      <c r="Z13" s="3" t="e">
        <f t="shared" si="1"/>
        <v>#DIV/0!</v>
      </c>
      <c r="AA13" s="12" t="e">
        <f>#REF!-O13</f>
        <v>#REF!</v>
      </c>
      <c r="AC13" s="12">
        <f t="shared" si="2"/>
        <v>99.980683793702894</v>
      </c>
      <c r="AD13" s="12">
        <f t="shared" ref="AD13:AD32" si="6">R13+AE13</f>
        <v>493.1</v>
      </c>
      <c r="AE13" s="12">
        <v>493.1</v>
      </c>
    </row>
    <row r="14" spans="1:31" s="2" customFormat="1" ht="255" customHeight="1" x14ac:dyDescent="0.25">
      <c r="A14" s="8">
        <v>4</v>
      </c>
      <c r="B14" s="9" t="s">
        <v>26</v>
      </c>
      <c r="C14" s="9" t="s">
        <v>27</v>
      </c>
      <c r="D14" s="11">
        <f>SUM(E14:H14)</f>
        <v>6860491.8000000007</v>
      </c>
      <c r="E14" s="11">
        <v>1438565.6</v>
      </c>
      <c r="F14" s="11">
        <v>5125868.3</v>
      </c>
      <c r="G14" s="11">
        <v>99761.9</v>
      </c>
      <c r="H14" s="11">
        <v>196296</v>
      </c>
      <c r="I14" s="11">
        <f t="shared" si="4"/>
        <v>600904.30000000005</v>
      </c>
      <c r="J14" s="11">
        <v>198275.5</v>
      </c>
      <c r="K14" s="11">
        <v>374248.1</v>
      </c>
      <c r="L14" s="11">
        <v>10476.9</v>
      </c>
      <c r="M14" s="11">
        <v>17903.8</v>
      </c>
      <c r="N14" s="11">
        <f t="shared" si="5"/>
        <v>586402.80000000005</v>
      </c>
      <c r="O14" s="11">
        <v>185284.4</v>
      </c>
      <c r="P14" s="11">
        <v>372920.3</v>
      </c>
      <c r="Q14" s="11">
        <v>10294.299999999999</v>
      </c>
      <c r="R14" s="11">
        <v>17903.8</v>
      </c>
      <c r="S14" s="13" t="s">
        <v>28</v>
      </c>
      <c r="T14" s="11">
        <f t="shared" si="0"/>
        <v>93.447954991917797</v>
      </c>
      <c r="U14" s="11">
        <f t="shared" si="0"/>
        <v>99.645208619629599</v>
      </c>
      <c r="V14" s="11">
        <f t="shared" si="0"/>
        <v>98.257118040641785</v>
      </c>
      <c r="W14" s="11">
        <f t="shared" si="0"/>
        <v>100</v>
      </c>
      <c r="X14" s="13" t="s">
        <v>29</v>
      </c>
      <c r="Y14" s="12" t="e">
        <f>O14/#REF!*100</f>
        <v>#REF!</v>
      </c>
      <c r="Z14" s="3">
        <f t="shared" si="1"/>
        <v>93.447954991917797</v>
      </c>
      <c r="AA14" s="12" t="e">
        <f>#REF!-O14</f>
        <v>#REF!</v>
      </c>
      <c r="AC14" s="12">
        <f t="shared" si="2"/>
        <v>97.58672054768121</v>
      </c>
      <c r="AD14" s="12">
        <f t="shared" si="6"/>
        <v>573364.30000000005</v>
      </c>
      <c r="AE14" s="12">
        <v>555460.5</v>
      </c>
    </row>
    <row r="15" spans="1:31" s="2" customFormat="1" ht="138.75" customHeight="1" x14ac:dyDescent="0.25">
      <c r="A15" s="8">
        <v>5</v>
      </c>
      <c r="B15" s="9" t="s">
        <v>30</v>
      </c>
      <c r="C15" s="10" t="s">
        <v>31</v>
      </c>
      <c r="D15" s="11">
        <f t="shared" si="3"/>
        <v>644</v>
      </c>
      <c r="E15" s="11">
        <v>474</v>
      </c>
      <c r="F15" s="11">
        <v>0</v>
      </c>
      <c r="G15" s="11">
        <v>0</v>
      </c>
      <c r="H15" s="11">
        <v>170</v>
      </c>
      <c r="I15" s="11">
        <f t="shared" si="4"/>
        <v>192.4</v>
      </c>
      <c r="J15" s="11">
        <v>42.4</v>
      </c>
      <c r="K15" s="11">
        <v>0</v>
      </c>
      <c r="L15" s="11">
        <v>0</v>
      </c>
      <c r="M15" s="11">
        <v>150</v>
      </c>
      <c r="N15" s="11">
        <f t="shared" si="5"/>
        <v>176.6</v>
      </c>
      <c r="O15" s="11">
        <v>26.6</v>
      </c>
      <c r="P15" s="11">
        <v>0</v>
      </c>
      <c r="Q15" s="11">
        <v>0</v>
      </c>
      <c r="R15" s="11">
        <v>150</v>
      </c>
      <c r="S15" s="13" t="s">
        <v>32</v>
      </c>
      <c r="T15" s="11">
        <f t="shared" si="0"/>
        <v>62.735849056603776</v>
      </c>
      <c r="U15" s="11" t="e">
        <f t="shared" si="0"/>
        <v>#DIV/0!</v>
      </c>
      <c r="V15" s="11" t="e">
        <f t="shared" si="0"/>
        <v>#DIV/0!</v>
      </c>
      <c r="W15" s="11">
        <f t="shared" si="0"/>
        <v>100</v>
      </c>
      <c r="X15" s="13" t="s">
        <v>33</v>
      </c>
      <c r="Y15" s="12" t="e">
        <f>O15/#REF!*100</f>
        <v>#REF!</v>
      </c>
      <c r="Z15" s="3">
        <f t="shared" si="1"/>
        <v>62.735849056603776</v>
      </c>
      <c r="AA15" s="12" t="e">
        <f>#REF!-O15</f>
        <v>#REF!</v>
      </c>
      <c r="AB15" s="12" t="e">
        <f>#REF!-O15</f>
        <v>#REF!</v>
      </c>
      <c r="AC15" s="12">
        <f t="shared" si="2"/>
        <v>91.78794178794179</v>
      </c>
      <c r="AD15" s="12">
        <f t="shared" si="6"/>
        <v>176.6</v>
      </c>
      <c r="AE15" s="12">
        <v>26.6</v>
      </c>
    </row>
    <row r="16" spans="1:31" s="2" customFormat="1" ht="134.25" customHeight="1" x14ac:dyDescent="0.25">
      <c r="A16" s="8">
        <v>6</v>
      </c>
      <c r="B16" s="9" t="s">
        <v>34</v>
      </c>
      <c r="C16" s="13" t="s">
        <v>35</v>
      </c>
      <c r="D16" s="11">
        <f>SUM(E16:H16)</f>
        <v>1271501.2</v>
      </c>
      <c r="E16" s="11">
        <v>59438</v>
      </c>
      <c r="F16" s="11">
        <v>1072741.3999999999</v>
      </c>
      <c r="G16" s="11">
        <v>139321.79999999999</v>
      </c>
      <c r="H16" s="11">
        <v>0</v>
      </c>
      <c r="I16" s="11">
        <f t="shared" si="4"/>
        <v>136569.70000000001</v>
      </c>
      <c r="J16" s="11">
        <v>3283.4</v>
      </c>
      <c r="K16" s="11">
        <v>119315.6</v>
      </c>
      <c r="L16" s="11">
        <v>13970.7</v>
      </c>
      <c r="M16" s="11">
        <v>0</v>
      </c>
      <c r="N16" s="11">
        <f t="shared" si="5"/>
        <v>136366.19999999998</v>
      </c>
      <c r="O16" s="11">
        <v>3280.2</v>
      </c>
      <c r="P16" s="11">
        <v>119315.4</v>
      </c>
      <c r="Q16" s="11">
        <v>13770.6</v>
      </c>
      <c r="R16" s="11">
        <v>0</v>
      </c>
      <c r="S16" s="13" t="s">
        <v>36</v>
      </c>
      <c r="T16" s="11">
        <f t="shared" si="0"/>
        <v>99.902540049948215</v>
      </c>
      <c r="U16" s="11">
        <f t="shared" si="0"/>
        <v>99.999832377325333</v>
      </c>
      <c r="V16" s="11">
        <f t="shared" si="0"/>
        <v>98.567716721424119</v>
      </c>
      <c r="W16" s="11" t="e">
        <f t="shared" si="0"/>
        <v>#DIV/0!</v>
      </c>
      <c r="X16" s="13" t="s">
        <v>37</v>
      </c>
      <c r="Y16" s="14" t="e">
        <f>O16/#REF!*100</f>
        <v>#REF!</v>
      </c>
      <c r="Z16" s="15">
        <f t="shared" si="1"/>
        <v>99.902540049948215</v>
      </c>
      <c r="AA16" s="12" t="e">
        <f>#REF!-O16</f>
        <v>#REF!</v>
      </c>
      <c r="AC16" s="12">
        <f t="shared" si="2"/>
        <v>99.850991837867383</v>
      </c>
      <c r="AD16" s="12">
        <f t="shared" si="6"/>
        <v>135620.5</v>
      </c>
      <c r="AE16" s="12">
        <v>135620.5</v>
      </c>
    </row>
    <row r="17" spans="1:31" s="2" customFormat="1" ht="120.75" customHeight="1" x14ac:dyDescent="0.25">
      <c r="A17" s="8">
        <v>7</v>
      </c>
      <c r="B17" s="9" t="s">
        <v>38</v>
      </c>
      <c r="C17" s="13" t="s">
        <v>39</v>
      </c>
      <c r="D17" s="11">
        <f>SUM(E17:H17)</f>
        <v>1445313</v>
      </c>
      <c r="E17" s="11">
        <v>479773.2</v>
      </c>
      <c r="F17" s="11">
        <v>154750.29999999999</v>
      </c>
      <c r="G17" s="11">
        <v>809702.2</v>
      </c>
      <c r="H17" s="11">
        <f>1132.7-45.4</f>
        <v>1087.3</v>
      </c>
      <c r="I17" s="11">
        <f t="shared" si="4"/>
        <v>76064.900000000009</v>
      </c>
      <c r="J17" s="11">
        <v>0</v>
      </c>
      <c r="K17" s="11">
        <v>10971</v>
      </c>
      <c r="L17" s="11">
        <v>64845.1</v>
      </c>
      <c r="M17" s="11">
        <v>248.8</v>
      </c>
      <c r="N17" s="11">
        <f t="shared" si="5"/>
        <v>75603.100000000006</v>
      </c>
      <c r="O17" s="11">
        <v>0</v>
      </c>
      <c r="P17" s="11">
        <v>10882.5</v>
      </c>
      <c r="Q17" s="11">
        <v>64471.8</v>
      </c>
      <c r="R17" s="11">
        <v>248.8</v>
      </c>
      <c r="S17" s="13"/>
      <c r="T17" s="11" t="e">
        <f t="shared" si="0"/>
        <v>#DIV/0!</v>
      </c>
      <c r="U17" s="11">
        <f t="shared" si="0"/>
        <v>99.193327864369707</v>
      </c>
      <c r="V17" s="11">
        <f t="shared" si="0"/>
        <v>99.424320418967667</v>
      </c>
      <c r="W17" s="11">
        <f t="shared" si="0"/>
        <v>100</v>
      </c>
      <c r="X17" s="13"/>
      <c r="Y17" s="12" t="e">
        <f>O17/#REF!*100</f>
        <v>#REF!</v>
      </c>
      <c r="Z17" s="3" t="e">
        <f t="shared" si="1"/>
        <v>#DIV/0!</v>
      </c>
      <c r="AA17" s="12" t="e">
        <f>#REF!-O17</f>
        <v>#REF!</v>
      </c>
      <c r="AC17" s="12">
        <f t="shared" si="2"/>
        <v>99.392886863717692</v>
      </c>
      <c r="AD17" s="12">
        <f t="shared" si="6"/>
        <v>68669.5</v>
      </c>
      <c r="AE17" s="12">
        <v>68420.7</v>
      </c>
    </row>
    <row r="18" spans="1:31" s="2" customFormat="1" ht="123" customHeight="1" x14ac:dyDescent="0.25">
      <c r="A18" s="8">
        <v>8</v>
      </c>
      <c r="B18" s="9" t="s">
        <v>40</v>
      </c>
      <c r="C18" s="13" t="s">
        <v>41</v>
      </c>
      <c r="D18" s="11">
        <f>SUM(E18:H18)</f>
        <v>142012.4</v>
      </c>
      <c r="E18" s="11">
        <v>0</v>
      </c>
      <c r="F18" s="11">
        <v>48765.9</v>
      </c>
      <c r="G18" s="11">
        <v>93246.5</v>
      </c>
      <c r="H18" s="11">
        <v>0</v>
      </c>
      <c r="I18" s="11">
        <f t="shared" si="4"/>
        <v>13526.400000000001</v>
      </c>
      <c r="J18" s="11">
        <v>0</v>
      </c>
      <c r="K18" s="11">
        <v>3857.2</v>
      </c>
      <c r="L18" s="11">
        <v>9669.2000000000007</v>
      </c>
      <c r="M18" s="11">
        <v>0</v>
      </c>
      <c r="N18" s="11">
        <f t="shared" si="5"/>
        <v>13147.7</v>
      </c>
      <c r="O18" s="11">
        <v>0</v>
      </c>
      <c r="P18" s="11">
        <v>3535.8</v>
      </c>
      <c r="Q18" s="11">
        <v>9611.9</v>
      </c>
      <c r="R18" s="11">
        <v>0</v>
      </c>
      <c r="S18" s="13"/>
      <c r="T18" s="11" t="e">
        <f t="shared" si="0"/>
        <v>#DIV/0!</v>
      </c>
      <c r="U18" s="11">
        <f t="shared" si="0"/>
        <v>91.667530851394801</v>
      </c>
      <c r="V18" s="11">
        <f t="shared" si="0"/>
        <v>99.407396682248788</v>
      </c>
      <c r="W18" s="11" t="e">
        <f t="shared" si="0"/>
        <v>#DIV/0!</v>
      </c>
      <c r="X18" s="13"/>
      <c r="Y18" s="12" t="e">
        <f>O18/#REF!*100</f>
        <v>#REF!</v>
      </c>
      <c r="Z18" s="3" t="e">
        <f t="shared" si="1"/>
        <v>#DIV/0!</v>
      </c>
      <c r="AA18" s="12" t="e">
        <f>#REF!-O18</f>
        <v>#REF!</v>
      </c>
      <c r="AC18" s="12">
        <f t="shared" si="2"/>
        <v>97.20028980364323</v>
      </c>
      <c r="AD18" s="12">
        <f t="shared" si="6"/>
        <v>12964.1</v>
      </c>
      <c r="AE18" s="12">
        <v>12964.1</v>
      </c>
    </row>
    <row r="19" spans="1:31" s="2" customFormat="1" ht="194.25" customHeight="1" x14ac:dyDescent="0.25">
      <c r="A19" s="8">
        <v>9</v>
      </c>
      <c r="B19" s="9" t="s">
        <v>42</v>
      </c>
      <c r="C19" s="10" t="s">
        <v>43</v>
      </c>
      <c r="D19" s="11">
        <f t="shared" si="3"/>
        <v>356941.3</v>
      </c>
      <c r="E19" s="11">
        <v>0</v>
      </c>
      <c r="F19" s="11">
        <v>0</v>
      </c>
      <c r="G19" s="11">
        <v>350602.2</v>
      </c>
      <c r="H19" s="11">
        <v>6339.1</v>
      </c>
      <c r="I19" s="11">
        <f t="shared" si="4"/>
        <v>35165.699999999997</v>
      </c>
      <c r="J19" s="11">
        <v>0</v>
      </c>
      <c r="K19" s="11">
        <v>0</v>
      </c>
      <c r="L19" s="11">
        <v>34024.5</v>
      </c>
      <c r="M19" s="11">
        <v>1141.2</v>
      </c>
      <c r="N19" s="11">
        <f>SUM(O19:R19)</f>
        <v>34710.800000000003</v>
      </c>
      <c r="O19" s="11">
        <v>0</v>
      </c>
      <c r="P19" s="11">
        <v>0</v>
      </c>
      <c r="Q19" s="11">
        <v>33579.300000000003</v>
      </c>
      <c r="R19" s="11">
        <v>1131.5</v>
      </c>
      <c r="S19" s="5"/>
      <c r="T19" s="11" t="e">
        <f t="shared" si="0"/>
        <v>#DIV/0!</v>
      </c>
      <c r="U19" s="11" t="e">
        <f t="shared" si="0"/>
        <v>#DIV/0!</v>
      </c>
      <c r="V19" s="11">
        <f t="shared" si="0"/>
        <v>98.691531102587845</v>
      </c>
      <c r="W19" s="11">
        <f t="shared" si="0"/>
        <v>99.150017525411855</v>
      </c>
      <c r="X19" s="5"/>
      <c r="Y19" s="12" t="e">
        <f>O19/#REF!*100</f>
        <v>#REF!</v>
      </c>
      <c r="Z19" s="3" t="e">
        <f t="shared" si="1"/>
        <v>#DIV/0!</v>
      </c>
      <c r="AA19" s="12" t="e">
        <f>#REF!-O19</f>
        <v>#REF!</v>
      </c>
      <c r="AC19" s="12">
        <f t="shared" si="2"/>
        <v>98.706409939230582</v>
      </c>
      <c r="AD19" s="12">
        <f t="shared" si="6"/>
        <v>32702.400000000001</v>
      </c>
      <c r="AE19" s="12">
        <v>31570.9</v>
      </c>
    </row>
    <row r="20" spans="1:31" s="2" customFormat="1" ht="198" customHeight="1" x14ac:dyDescent="0.25">
      <c r="A20" s="8">
        <v>10</v>
      </c>
      <c r="B20" s="9" t="s">
        <v>44</v>
      </c>
      <c r="C20" s="10" t="s">
        <v>45</v>
      </c>
      <c r="D20" s="11">
        <f t="shared" si="3"/>
        <v>88412</v>
      </c>
      <c r="E20" s="11">
        <v>0</v>
      </c>
      <c r="F20" s="11">
        <v>0</v>
      </c>
      <c r="G20" s="11">
        <v>88412</v>
      </c>
      <c r="H20" s="11">
        <v>0</v>
      </c>
      <c r="I20" s="11">
        <f t="shared" si="4"/>
        <v>7295.8</v>
      </c>
      <c r="J20" s="11">
        <v>0</v>
      </c>
      <c r="K20" s="11">
        <v>0</v>
      </c>
      <c r="L20" s="11">
        <v>7295.8</v>
      </c>
      <c r="M20" s="11">
        <v>0</v>
      </c>
      <c r="N20" s="11">
        <f t="shared" si="5"/>
        <v>7295.4</v>
      </c>
      <c r="O20" s="11">
        <v>0</v>
      </c>
      <c r="P20" s="11">
        <v>0</v>
      </c>
      <c r="Q20" s="11">
        <v>7295.4</v>
      </c>
      <c r="R20" s="11">
        <v>0</v>
      </c>
      <c r="S20" s="5"/>
      <c r="T20" s="11" t="e">
        <f t="shared" si="0"/>
        <v>#DIV/0!</v>
      </c>
      <c r="U20" s="11" t="e">
        <f t="shared" si="0"/>
        <v>#DIV/0!</v>
      </c>
      <c r="V20" s="11">
        <f t="shared" si="0"/>
        <v>99.994517393568898</v>
      </c>
      <c r="W20" s="11" t="e">
        <f t="shared" si="0"/>
        <v>#DIV/0!</v>
      </c>
      <c r="X20" s="5"/>
      <c r="Y20" s="12" t="e">
        <f>O20/#REF!*100</f>
        <v>#REF!</v>
      </c>
      <c r="Z20" s="3" t="e">
        <f t="shared" si="1"/>
        <v>#DIV/0!</v>
      </c>
      <c r="AA20" s="12" t="e">
        <f>#REF!-O20</f>
        <v>#REF!</v>
      </c>
      <c r="AC20" s="12">
        <f t="shared" si="2"/>
        <v>99.994517393568898</v>
      </c>
      <c r="AD20" s="12">
        <f t="shared" si="6"/>
        <v>6533.2</v>
      </c>
      <c r="AE20" s="12">
        <v>6533.2</v>
      </c>
    </row>
    <row r="21" spans="1:31" s="2" customFormat="1" ht="105" customHeight="1" x14ac:dyDescent="0.25">
      <c r="A21" s="8">
        <v>11</v>
      </c>
      <c r="B21" s="9" t="s">
        <v>46</v>
      </c>
      <c r="C21" s="10" t="s">
        <v>47</v>
      </c>
      <c r="D21" s="11">
        <f t="shared" si="3"/>
        <v>382650.8</v>
      </c>
      <c r="E21" s="11">
        <v>0</v>
      </c>
      <c r="F21" s="11">
        <v>2807.9</v>
      </c>
      <c r="G21" s="11">
        <v>1592.9</v>
      </c>
      <c r="H21" s="11">
        <v>378250</v>
      </c>
      <c r="I21" s="11">
        <f t="shared" si="4"/>
        <v>41524.400000000001</v>
      </c>
      <c r="J21" s="11">
        <v>0</v>
      </c>
      <c r="K21" s="11">
        <v>0</v>
      </c>
      <c r="L21" s="11">
        <v>774.4</v>
      </c>
      <c r="M21" s="11">
        <v>40750</v>
      </c>
      <c r="N21" s="11">
        <f t="shared" si="5"/>
        <v>41524.400000000001</v>
      </c>
      <c r="O21" s="11">
        <v>0</v>
      </c>
      <c r="P21" s="11">
        <v>0</v>
      </c>
      <c r="Q21" s="11">
        <v>774.4</v>
      </c>
      <c r="R21" s="11">
        <v>40750</v>
      </c>
      <c r="S21" s="13"/>
      <c r="T21" s="11" t="e">
        <f t="shared" si="0"/>
        <v>#DIV/0!</v>
      </c>
      <c r="U21" s="11" t="e">
        <f t="shared" si="0"/>
        <v>#DIV/0!</v>
      </c>
      <c r="V21" s="11">
        <f t="shared" si="0"/>
        <v>100</v>
      </c>
      <c r="W21" s="11">
        <f t="shared" si="0"/>
        <v>100</v>
      </c>
      <c r="X21" s="13"/>
      <c r="Y21" s="12" t="e">
        <f>O21/#REF!*100</f>
        <v>#REF!</v>
      </c>
      <c r="Z21" s="3" t="e">
        <f t="shared" si="1"/>
        <v>#DIV/0!</v>
      </c>
      <c r="AA21" s="12" t="e">
        <f>#REF!-O21</f>
        <v>#REF!</v>
      </c>
      <c r="AC21" s="12">
        <f t="shared" si="2"/>
        <v>100</v>
      </c>
      <c r="AD21" s="12">
        <f t="shared" si="6"/>
        <v>40976.5</v>
      </c>
      <c r="AE21" s="12">
        <v>226.5</v>
      </c>
    </row>
    <row r="22" spans="1:31" s="2" customFormat="1" ht="147" customHeight="1" x14ac:dyDescent="0.25">
      <c r="A22" s="8">
        <v>12</v>
      </c>
      <c r="B22" s="9" t="s">
        <v>48</v>
      </c>
      <c r="C22" s="13" t="s">
        <v>49</v>
      </c>
      <c r="D22" s="11">
        <f>SUM(E22:H22)</f>
        <v>261553.1</v>
      </c>
      <c r="E22" s="11">
        <v>0</v>
      </c>
      <c r="F22" s="11">
        <v>42108</v>
      </c>
      <c r="G22" s="11">
        <v>208245.1</v>
      </c>
      <c r="H22" s="11">
        <v>11200</v>
      </c>
      <c r="I22" s="11">
        <f>SUM(J22:M22)</f>
        <v>21873.899999999998</v>
      </c>
      <c r="J22" s="11">
        <v>0</v>
      </c>
      <c r="K22" s="11">
        <v>3404.1</v>
      </c>
      <c r="L22" s="11">
        <v>17469.8</v>
      </c>
      <c r="M22" s="11">
        <v>1000</v>
      </c>
      <c r="N22" s="11">
        <f t="shared" si="5"/>
        <v>21236.100000000002</v>
      </c>
      <c r="O22" s="11">
        <v>0</v>
      </c>
      <c r="P22" s="11">
        <v>3348.4</v>
      </c>
      <c r="Q22" s="11">
        <v>16946.900000000001</v>
      </c>
      <c r="R22" s="11">
        <v>940.8</v>
      </c>
      <c r="S22" s="16"/>
      <c r="T22" s="11" t="e">
        <f t="shared" si="0"/>
        <v>#DIV/0!</v>
      </c>
      <c r="U22" s="11">
        <f t="shared" si="0"/>
        <v>98.363737845539205</v>
      </c>
      <c r="V22" s="11">
        <f t="shared" si="0"/>
        <v>97.00683465179911</v>
      </c>
      <c r="W22" s="11">
        <f t="shared" si="0"/>
        <v>94.08</v>
      </c>
      <c r="X22" s="16"/>
      <c r="Y22" s="12" t="e">
        <f>O22/#REF!*100</f>
        <v>#REF!</v>
      </c>
      <c r="Z22" s="3" t="e">
        <f t="shared" si="1"/>
        <v>#DIV/0!</v>
      </c>
      <c r="AA22" s="12" t="e">
        <f>#REF!-O22</f>
        <v>#REF!</v>
      </c>
      <c r="AC22" s="12">
        <f t="shared" si="2"/>
        <v>97.084196233867786</v>
      </c>
      <c r="AD22" s="12">
        <f t="shared" si="6"/>
        <v>20535.899999999998</v>
      </c>
      <c r="AE22" s="12">
        <v>19595.099999999999</v>
      </c>
    </row>
    <row r="23" spans="1:31" s="2" customFormat="1" ht="120" customHeight="1" x14ac:dyDescent="0.25">
      <c r="A23" s="8">
        <v>13</v>
      </c>
      <c r="B23" s="9" t="s">
        <v>50</v>
      </c>
      <c r="C23" s="10" t="s">
        <v>51</v>
      </c>
      <c r="D23" s="11">
        <f t="shared" si="3"/>
        <v>1850614.9</v>
      </c>
      <c r="E23" s="11">
        <v>177575.2</v>
      </c>
      <c r="F23" s="11">
        <v>1294598.3999999999</v>
      </c>
      <c r="G23" s="11">
        <v>378441.3</v>
      </c>
      <c r="H23" s="11">
        <v>0</v>
      </c>
      <c r="I23" s="11">
        <f t="shared" si="4"/>
        <v>141908.70000000001</v>
      </c>
      <c r="J23" s="11">
        <v>67830.899999999994</v>
      </c>
      <c r="K23" s="11">
        <v>53290.3</v>
      </c>
      <c r="L23" s="11">
        <v>20787.5</v>
      </c>
      <c r="M23" s="11">
        <v>0</v>
      </c>
      <c r="N23" s="11">
        <f t="shared" si="5"/>
        <v>139978.69999999998</v>
      </c>
      <c r="O23" s="11">
        <v>67724.3</v>
      </c>
      <c r="P23" s="11">
        <v>52854.6</v>
      </c>
      <c r="Q23" s="11">
        <v>19399.8</v>
      </c>
      <c r="R23" s="11">
        <v>0</v>
      </c>
      <c r="S23" s="13" t="s">
        <v>52</v>
      </c>
      <c r="T23" s="11">
        <f t="shared" si="0"/>
        <v>99.842844485330446</v>
      </c>
      <c r="U23" s="11">
        <f t="shared" si="0"/>
        <v>99.182402801260267</v>
      </c>
      <c r="V23" s="11">
        <f t="shared" si="0"/>
        <v>93.324353577871307</v>
      </c>
      <c r="W23" s="11" t="e">
        <f t="shared" si="0"/>
        <v>#DIV/0!</v>
      </c>
      <c r="X23" s="13" t="s">
        <v>53</v>
      </c>
      <c r="Y23" s="12" t="e">
        <f>O23/#REF!*100</f>
        <v>#REF!</v>
      </c>
      <c r="Z23" s="3">
        <f t="shared" si="1"/>
        <v>99.842844485330446</v>
      </c>
      <c r="AA23" s="12" t="e">
        <f>#REF!-O23</f>
        <v>#REF!</v>
      </c>
      <c r="AC23" s="12">
        <f t="shared" si="2"/>
        <v>98.639970629002988</v>
      </c>
      <c r="AD23" s="12">
        <f t="shared" si="6"/>
        <v>138602.70000000001</v>
      </c>
      <c r="AE23" s="12">
        <v>138602.70000000001</v>
      </c>
    </row>
    <row r="24" spans="1:31" s="2" customFormat="1" ht="213.75" customHeight="1" x14ac:dyDescent="0.25">
      <c r="A24" s="8">
        <v>14</v>
      </c>
      <c r="B24" s="9" t="s">
        <v>54</v>
      </c>
      <c r="C24" s="13" t="s">
        <v>55</v>
      </c>
      <c r="D24" s="11">
        <f t="shared" si="3"/>
        <v>1333932.7</v>
      </c>
      <c r="E24" s="11">
        <v>6772.7</v>
      </c>
      <c r="F24" s="11">
        <v>3611.8</v>
      </c>
      <c r="G24" s="11">
        <f>1156526.2-4</f>
        <v>1156522.2</v>
      </c>
      <c r="H24" s="11">
        <v>167026</v>
      </c>
      <c r="I24" s="11">
        <f t="shared" si="4"/>
        <v>130022</v>
      </c>
      <c r="J24" s="11">
        <v>5526.7</v>
      </c>
      <c r="K24" s="11">
        <v>1859.4</v>
      </c>
      <c r="L24" s="11">
        <v>107748.7</v>
      </c>
      <c r="M24" s="11">
        <v>14887.2</v>
      </c>
      <c r="N24" s="11">
        <f t="shared" si="5"/>
        <v>129625.7</v>
      </c>
      <c r="O24" s="11">
        <v>5526.7</v>
      </c>
      <c r="P24" s="11">
        <v>1859.3</v>
      </c>
      <c r="Q24" s="11">
        <v>107352.5</v>
      </c>
      <c r="R24" s="11">
        <v>14887.2</v>
      </c>
      <c r="S24" s="13" t="s">
        <v>56</v>
      </c>
      <c r="T24" s="11">
        <f t="shared" si="0"/>
        <v>100</v>
      </c>
      <c r="U24" s="11">
        <f t="shared" si="0"/>
        <v>99.994621921049799</v>
      </c>
      <c r="V24" s="11">
        <f t="shared" si="0"/>
        <v>99.632292547381084</v>
      </c>
      <c r="W24" s="11">
        <f t="shared" si="0"/>
        <v>100</v>
      </c>
      <c r="X24" s="13" t="s">
        <v>57</v>
      </c>
      <c r="Y24" s="12" t="e">
        <f>O24/#REF!*100</f>
        <v>#REF!</v>
      </c>
      <c r="Z24" s="3">
        <f t="shared" si="1"/>
        <v>100</v>
      </c>
      <c r="AA24" s="12" t="e">
        <f>#REF!-O24</f>
        <v>#REF!</v>
      </c>
      <c r="AC24" s="12">
        <f t="shared" si="2"/>
        <v>99.695205426773924</v>
      </c>
      <c r="AD24" s="12">
        <f t="shared" si="6"/>
        <v>121654.39999999999</v>
      </c>
      <c r="AE24" s="12">
        <v>106767.2</v>
      </c>
    </row>
    <row r="25" spans="1:31" s="2" customFormat="1" ht="123.75" customHeight="1" x14ac:dyDescent="0.25">
      <c r="A25" s="8">
        <v>15</v>
      </c>
      <c r="B25" s="9" t="s">
        <v>58</v>
      </c>
      <c r="C25" s="13" t="s">
        <v>59</v>
      </c>
      <c r="D25" s="11">
        <f t="shared" si="3"/>
        <v>24746.5</v>
      </c>
      <c r="E25" s="11">
        <v>0</v>
      </c>
      <c r="F25" s="11">
        <v>0</v>
      </c>
      <c r="G25" s="11">
        <v>20294.5</v>
      </c>
      <c r="H25" s="11">
        <v>4452</v>
      </c>
      <c r="I25" s="11">
        <f t="shared" si="4"/>
        <v>4461</v>
      </c>
      <c r="J25" s="11">
        <v>0</v>
      </c>
      <c r="K25" s="11">
        <v>0</v>
      </c>
      <c r="L25" s="11">
        <v>9</v>
      </c>
      <c r="M25" s="11">
        <v>4452</v>
      </c>
      <c r="N25" s="11">
        <f t="shared" si="5"/>
        <v>4461</v>
      </c>
      <c r="O25" s="11">
        <v>0</v>
      </c>
      <c r="P25" s="11">
        <v>0</v>
      </c>
      <c r="Q25" s="11">
        <v>9</v>
      </c>
      <c r="R25" s="11">
        <v>4452</v>
      </c>
      <c r="S25" s="5"/>
      <c r="T25" s="11" t="e">
        <f t="shared" si="0"/>
        <v>#DIV/0!</v>
      </c>
      <c r="U25" s="11" t="e">
        <f t="shared" si="0"/>
        <v>#DIV/0!</v>
      </c>
      <c r="V25" s="11">
        <f t="shared" si="0"/>
        <v>100</v>
      </c>
      <c r="W25" s="11">
        <f t="shared" si="0"/>
        <v>100</v>
      </c>
      <c r="X25" s="5"/>
      <c r="Y25" s="12" t="e">
        <f>O25/#REF!*100</f>
        <v>#REF!</v>
      </c>
      <c r="Z25" s="3" t="e">
        <f t="shared" si="1"/>
        <v>#DIV/0!</v>
      </c>
      <c r="AA25" s="12" t="e">
        <f>#REF!-O25</f>
        <v>#REF!</v>
      </c>
      <c r="AC25" s="12">
        <f t="shared" si="2"/>
        <v>100</v>
      </c>
      <c r="AD25" s="12">
        <f t="shared" si="6"/>
        <v>4461</v>
      </c>
      <c r="AE25" s="12">
        <v>9</v>
      </c>
    </row>
    <row r="26" spans="1:31" s="2" customFormat="1" ht="169.5" customHeight="1" x14ac:dyDescent="0.25">
      <c r="A26" s="8">
        <v>16</v>
      </c>
      <c r="B26" s="9" t="s">
        <v>60</v>
      </c>
      <c r="C26" s="10" t="s">
        <v>61</v>
      </c>
      <c r="D26" s="11">
        <f t="shared" ref="D26:D31" si="7">SUM(E26:H26)</f>
        <v>250069.9</v>
      </c>
      <c r="E26" s="11">
        <v>0</v>
      </c>
      <c r="F26" s="11">
        <v>0</v>
      </c>
      <c r="G26" s="11">
        <v>250069.9</v>
      </c>
      <c r="H26" s="11">
        <v>0</v>
      </c>
      <c r="I26" s="11">
        <f t="shared" si="4"/>
        <v>21095.1</v>
      </c>
      <c r="J26" s="11">
        <v>0</v>
      </c>
      <c r="K26" s="11">
        <v>0</v>
      </c>
      <c r="L26" s="11">
        <v>21095.1</v>
      </c>
      <c r="M26" s="11">
        <v>0</v>
      </c>
      <c r="N26" s="11">
        <f t="shared" si="5"/>
        <v>20866.599999999999</v>
      </c>
      <c r="O26" s="11">
        <v>0</v>
      </c>
      <c r="P26" s="11">
        <v>0</v>
      </c>
      <c r="Q26" s="11">
        <v>20866.599999999999</v>
      </c>
      <c r="R26" s="11">
        <v>0</v>
      </c>
      <c r="S26" s="5"/>
      <c r="T26" s="11" t="e">
        <f t="shared" si="0"/>
        <v>#DIV/0!</v>
      </c>
      <c r="U26" s="11" t="e">
        <f t="shared" si="0"/>
        <v>#DIV/0!</v>
      </c>
      <c r="V26" s="11">
        <f t="shared" si="0"/>
        <v>98.916810064896595</v>
      </c>
      <c r="W26" s="11" t="e">
        <f t="shared" si="0"/>
        <v>#DIV/0!</v>
      </c>
      <c r="X26" s="5"/>
      <c r="Y26" s="12" t="e">
        <f>O26/#REF!*100</f>
        <v>#REF!</v>
      </c>
      <c r="Z26" s="3" t="e">
        <f t="shared" si="1"/>
        <v>#DIV/0!</v>
      </c>
      <c r="AA26" s="12" t="e">
        <f>#REF!-O26</f>
        <v>#REF!</v>
      </c>
      <c r="AC26" s="12">
        <f t="shared" si="2"/>
        <v>98.916810064896595</v>
      </c>
      <c r="AD26" s="12">
        <f t="shared" si="6"/>
        <v>20155.400000000001</v>
      </c>
      <c r="AE26" s="12">
        <v>20155.400000000001</v>
      </c>
    </row>
    <row r="27" spans="1:31" s="18" customFormat="1" ht="181.5" customHeight="1" x14ac:dyDescent="0.25">
      <c r="A27" s="8">
        <v>17</v>
      </c>
      <c r="B27" s="17" t="s">
        <v>62</v>
      </c>
      <c r="C27" s="10" t="s">
        <v>63</v>
      </c>
      <c r="D27" s="11">
        <f>SUM(E27:H27)</f>
        <v>220859.6</v>
      </c>
      <c r="E27" s="11">
        <v>0</v>
      </c>
      <c r="F27" s="11">
        <v>0</v>
      </c>
      <c r="G27" s="11">
        <v>220859.6</v>
      </c>
      <c r="H27" s="11">
        <v>0</v>
      </c>
      <c r="I27" s="11">
        <f t="shared" si="4"/>
        <v>16171.7</v>
      </c>
      <c r="J27" s="11">
        <v>0</v>
      </c>
      <c r="K27" s="11">
        <v>0</v>
      </c>
      <c r="L27" s="11">
        <v>16171.7</v>
      </c>
      <c r="M27" s="11">
        <v>0</v>
      </c>
      <c r="N27" s="11">
        <f t="shared" si="5"/>
        <v>15763.3</v>
      </c>
      <c r="O27" s="11">
        <v>0</v>
      </c>
      <c r="P27" s="11">
        <v>0</v>
      </c>
      <c r="Q27" s="11">
        <v>15763.3</v>
      </c>
      <c r="R27" s="11">
        <v>0</v>
      </c>
      <c r="S27" s="5"/>
      <c r="T27" s="11" t="e">
        <f t="shared" si="0"/>
        <v>#DIV/0!</v>
      </c>
      <c r="U27" s="11" t="e">
        <f t="shared" si="0"/>
        <v>#DIV/0!</v>
      </c>
      <c r="V27" s="11">
        <f t="shared" si="0"/>
        <v>97.474600691331148</v>
      </c>
      <c r="W27" s="11" t="e">
        <f t="shared" si="0"/>
        <v>#DIV/0!</v>
      </c>
      <c r="X27" s="5"/>
      <c r="Y27" s="12" t="e">
        <f>O27/#REF!*100</f>
        <v>#REF!</v>
      </c>
      <c r="Z27" s="3" t="e">
        <f t="shared" si="1"/>
        <v>#DIV/0!</v>
      </c>
      <c r="AA27" s="12" t="e">
        <f>#REF!-O27</f>
        <v>#REF!</v>
      </c>
      <c r="AC27" s="12">
        <f t="shared" si="2"/>
        <v>97.474600691331148</v>
      </c>
      <c r="AD27" s="12">
        <f t="shared" si="6"/>
        <v>14451.7</v>
      </c>
      <c r="AE27" s="19">
        <v>14451.7</v>
      </c>
    </row>
    <row r="28" spans="1:31" s="18" customFormat="1" ht="166.5" customHeight="1" x14ac:dyDescent="0.25">
      <c r="A28" s="8">
        <v>18</v>
      </c>
      <c r="B28" s="17" t="s">
        <v>64</v>
      </c>
      <c r="C28" s="10" t="s">
        <v>65</v>
      </c>
      <c r="D28" s="11">
        <f t="shared" si="7"/>
        <v>1021127.5</v>
      </c>
      <c r="E28" s="11">
        <v>611</v>
      </c>
      <c r="F28" s="11">
        <v>22020.400000000001</v>
      </c>
      <c r="G28" s="11">
        <v>998496.1</v>
      </c>
      <c r="H28" s="11">
        <v>0</v>
      </c>
      <c r="I28" s="11">
        <f t="shared" si="4"/>
        <v>84623.9</v>
      </c>
      <c r="J28" s="11">
        <v>74.5</v>
      </c>
      <c r="K28" s="11">
        <v>1767.7</v>
      </c>
      <c r="L28" s="11">
        <v>82781.7</v>
      </c>
      <c r="M28" s="11">
        <v>0</v>
      </c>
      <c r="N28" s="11">
        <f t="shared" si="5"/>
        <v>82640.5</v>
      </c>
      <c r="O28" s="11">
        <v>27.8</v>
      </c>
      <c r="P28" s="11">
        <v>1767.7</v>
      </c>
      <c r="Q28" s="11">
        <v>80845</v>
      </c>
      <c r="R28" s="11">
        <v>0</v>
      </c>
      <c r="S28" s="13" t="s">
        <v>66</v>
      </c>
      <c r="T28" s="11">
        <f t="shared" si="0"/>
        <v>37.31543624161074</v>
      </c>
      <c r="U28" s="11">
        <f t="shared" si="0"/>
        <v>100</v>
      </c>
      <c r="V28" s="11">
        <f t="shared" si="0"/>
        <v>97.660473268850495</v>
      </c>
      <c r="W28" s="11" t="e">
        <f t="shared" si="0"/>
        <v>#DIV/0!</v>
      </c>
      <c r="X28" s="13" t="s">
        <v>67</v>
      </c>
      <c r="Y28" s="12" t="e">
        <f>O28/#REF!*100</f>
        <v>#REF!</v>
      </c>
      <c r="Z28" s="3">
        <f t="shared" si="1"/>
        <v>37.31543624161074</v>
      </c>
      <c r="AA28" s="12" t="e">
        <f>#REF!-O28</f>
        <v>#REF!</v>
      </c>
      <c r="AC28" s="12">
        <f t="shared" si="2"/>
        <v>97.656217687910868</v>
      </c>
      <c r="AD28" s="12">
        <f t="shared" si="6"/>
        <v>78776.100000000006</v>
      </c>
      <c r="AE28" s="19">
        <v>78776.100000000006</v>
      </c>
    </row>
    <row r="29" spans="1:31" s="18" customFormat="1" ht="135" customHeight="1" x14ac:dyDescent="0.25">
      <c r="A29" s="8">
        <v>19</v>
      </c>
      <c r="B29" s="10" t="s">
        <v>68</v>
      </c>
      <c r="C29" s="10" t="s">
        <v>69</v>
      </c>
      <c r="D29" s="11">
        <f t="shared" si="7"/>
        <v>60</v>
      </c>
      <c r="E29" s="11">
        <v>0</v>
      </c>
      <c r="F29" s="11">
        <v>0</v>
      </c>
      <c r="G29" s="11">
        <v>60</v>
      </c>
      <c r="H29" s="11">
        <v>0</v>
      </c>
      <c r="I29" s="11">
        <f t="shared" si="4"/>
        <v>5</v>
      </c>
      <c r="J29" s="20">
        <v>0</v>
      </c>
      <c r="K29" s="20">
        <v>0</v>
      </c>
      <c r="L29" s="20">
        <v>5</v>
      </c>
      <c r="M29" s="20">
        <v>0</v>
      </c>
      <c r="N29" s="11">
        <f t="shared" si="5"/>
        <v>5</v>
      </c>
      <c r="O29" s="11">
        <v>0</v>
      </c>
      <c r="P29" s="11">
        <v>0</v>
      </c>
      <c r="Q29" s="11">
        <v>5</v>
      </c>
      <c r="R29" s="11">
        <v>0</v>
      </c>
      <c r="S29" s="13"/>
      <c r="T29" s="11" t="e">
        <f t="shared" si="0"/>
        <v>#DIV/0!</v>
      </c>
      <c r="U29" s="11" t="e">
        <f t="shared" si="0"/>
        <v>#DIV/0!</v>
      </c>
      <c r="V29" s="11">
        <f t="shared" si="0"/>
        <v>100</v>
      </c>
      <c r="W29" s="11" t="e">
        <f t="shared" si="0"/>
        <v>#DIV/0!</v>
      </c>
      <c r="X29" s="13"/>
      <c r="Y29" s="12" t="e">
        <f>O29/#REF!*100</f>
        <v>#REF!</v>
      </c>
      <c r="Z29" s="3" t="e">
        <f t="shared" si="1"/>
        <v>#DIV/0!</v>
      </c>
      <c r="AA29" s="12" t="e">
        <f>#REF!-O29</f>
        <v>#REF!</v>
      </c>
      <c r="AC29" s="12">
        <f t="shared" si="2"/>
        <v>100</v>
      </c>
      <c r="AD29" s="12">
        <f t="shared" si="6"/>
        <v>5</v>
      </c>
      <c r="AE29" s="19">
        <v>5</v>
      </c>
    </row>
    <row r="30" spans="1:31" s="18" customFormat="1" ht="114" customHeight="1" x14ac:dyDescent="0.25">
      <c r="A30" s="8">
        <v>20</v>
      </c>
      <c r="B30" s="10" t="s">
        <v>70</v>
      </c>
      <c r="C30" s="9" t="s">
        <v>71</v>
      </c>
      <c r="D30" s="11">
        <f t="shared" si="7"/>
        <v>177898.4</v>
      </c>
      <c r="E30" s="11">
        <v>161325.20000000001</v>
      </c>
      <c r="F30" s="11">
        <v>11257.9</v>
      </c>
      <c r="G30" s="11">
        <v>5005.3</v>
      </c>
      <c r="H30" s="11">
        <v>310</v>
      </c>
      <c r="I30" s="11">
        <f>SUM(J30:M30)</f>
        <v>14383.3</v>
      </c>
      <c r="J30" s="11">
        <v>11898.4</v>
      </c>
      <c r="K30" s="11">
        <v>286.10000000000002</v>
      </c>
      <c r="L30" s="11">
        <v>2198.8000000000002</v>
      </c>
      <c r="M30" s="11">
        <v>0</v>
      </c>
      <c r="N30" s="11">
        <f>SUM(O30:R30)</f>
        <v>13663.5</v>
      </c>
      <c r="O30" s="11">
        <v>11341.7</v>
      </c>
      <c r="P30" s="11">
        <v>231.5</v>
      </c>
      <c r="Q30" s="11">
        <v>2090.3000000000002</v>
      </c>
      <c r="R30" s="11">
        <v>0</v>
      </c>
      <c r="S30" s="6" t="s">
        <v>72</v>
      </c>
      <c r="T30" s="8">
        <f t="shared" si="0"/>
        <v>95.321219659786195</v>
      </c>
      <c r="U30" s="8">
        <f t="shared" si="0"/>
        <v>80.915763718979377</v>
      </c>
      <c r="V30" s="8">
        <f t="shared" si="0"/>
        <v>95.065490267418596</v>
      </c>
      <c r="W30" s="8" t="e">
        <f t="shared" si="0"/>
        <v>#DIV/0!</v>
      </c>
      <c r="X30" s="13" t="s">
        <v>73</v>
      </c>
      <c r="Y30" s="12" t="e">
        <f>O30/#REF!*100</f>
        <v>#REF!</v>
      </c>
      <c r="Z30" s="3">
        <f t="shared" si="1"/>
        <v>95.321219659786195</v>
      </c>
      <c r="AA30" s="12" t="e">
        <f>#REF!-O30</f>
        <v>#REF!</v>
      </c>
      <c r="AC30" s="12">
        <f t="shared" si="2"/>
        <v>94.995585157787161</v>
      </c>
      <c r="AD30" s="12">
        <f t="shared" si="6"/>
        <v>12393.5</v>
      </c>
      <c r="AE30" s="19">
        <v>12393.5</v>
      </c>
    </row>
    <row r="31" spans="1:31" s="18" customFormat="1" ht="133.5" customHeight="1" x14ac:dyDescent="0.25">
      <c r="A31" s="8">
        <v>21</v>
      </c>
      <c r="B31" s="10" t="s">
        <v>74</v>
      </c>
      <c r="C31" s="13" t="s">
        <v>75</v>
      </c>
      <c r="D31" s="11">
        <f t="shared" si="7"/>
        <v>4499.3999999999996</v>
      </c>
      <c r="E31" s="11">
        <v>0</v>
      </c>
      <c r="F31" s="11">
        <v>0</v>
      </c>
      <c r="G31" s="11">
        <v>4499.3999999999996</v>
      </c>
      <c r="H31" s="11">
        <v>0</v>
      </c>
      <c r="I31" s="11">
        <f>SUM(J31:M31)</f>
        <v>308.89999999999998</v>
      </c>
      <c r="J31" s="11">
        <v>0</v>
      </c>
      <c r="K31" s="11">
        <v>0</v>
      </c>
      <c r="L31" s="11">
        <v>308.89999999999998</v>
      </c>
      <c r="M31" s="11">
        <v>0</v>
      </c>
      <c r="N31" s="11">
        <f>SUM(O31:R31)</f>
        <v>308.89999999999998</v>
      </c>
      <c r="O31" s="11">
        <v>0</v>
      </c>
      <c r="P31" s="11">
        <v>0</v>
      </c>
      <c r="Q31" s="11">
        <v>308.89999999999998</v>
      </c>
      <c r="R31" s="11">
        <v>0</v>
      </c>
      <c r="S31" s="13"/>
      <c r="T31" s="11" t="e">
        <f t="shared" si="0"/>
        <v>#DIV/0!</v>
      </c>
      <c r="U31" s="11" t="e">
        <f t="shared" si="0"/>
        <v>#DIV/0!</v>
      </c>
      <c r="V31" s="11">
        <f t="shared" si="0"/>
        <v>100</v>
      </c>
      <c r="W31" s="11" t="e">
        <f t="shared" si="0"/>
        <v>#DIV/0!</v>
      </c>
      <c r="X31" s="13"/>
      <c r="Y31" s="12"/>
      <c r="Z31" s="3" t="e">
        <f t="shared" si="1"/>
        <v>#DIV/0!</v>
      </c>
      <c r="AA31" s="12" t="e">
        <f>#REF!-O31</f>
        <v>#REF!</v>
      </c>
      <c r="AC31" s="12">
        <f t="shared" si="2"/>
        <v>100</v>
      </c>
      <c r="AD31" s="12">
        <f>R31+AE31</f>
        <v>308.89999999999998</v>
      </c>
      <c r="AE31" s="19">
        <v>308.89999999999998</v>
      </c>
    </row>
    <row r="32" spans="1:31" s="24" customForma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1"/>
      <c r="Z32" s="22"/>
      <c r="AA32" s="23" t="e">
        <f>#REF!-O32</f>
        <v>#REF!</v>
      </c>
      <c r="AC32" s="23" t="e">
        <f t="shared" si="2"/>
        <v>#DIV/0!</v>
      </c>
      <c r="AD32" s="12">
        <f t="shared" si="6"/>
        <v>0</v>
      </c>
      <c r="AE32" s="25"/>
    </row>
    <row r="33" spans="1:31" s="21" customFormat="1" x14ac:dyDescent="0.25">
      <c r="A33" s="34" t="s">
        <v>76</v>
      </c>
      <c r="B33" s="34"/>
      <c r="C33" s="34"/>
      <c r="D33" s="11">
        <f>SUM(E33:H33)</f>
        <v>29373619.200000007</v>
      </c>
      <c r="E33" s="11">
        <f t="shared" ref="E33:W33" si="8">SUM(E11:E31)</f>
        <v>2340090.8000000003</v>
      </c>
      <c r="F33" s="11">
        <f t="shared" si="8"/>
        <v>15408827.300000004</v>
      </c>
      <c r="G33" s="11">
        <f t="shared" si="8"/>
        <v>10156505.600000001</v>
      </c>
      <c r="H33" s="11">
        <f t="shared" si="8"/>
        <v>1468195.5</v>
      </c>
      <c r="I33" s="11">
        <f t="shared" si="8"/>
        <v>2425608.2999999993</v>
      </c>
      <c r="J33" s="11">
        <f t="shared" si="8"/>
        <v>288356.60000000003</v>
      </c>
      <c r="K33" s="11">
        <f t="shared" si="8"/>
        <v>1147795.2000000002</v>
      </c>
      <c r="L33" s="11">
        <f t="shared" si="8"/>
        <v>844655.9</v>
      </c>
      <c r="M33" s="11">
        <f t="shared" si="8"/>
        <v>144800.6</v>
      </c>
      <c r="N33" s="11">
        <f t="shared" si="8"/>
        <v>2400307.8000000003</v>
      </c>
      <c r="O33" s="11">
        <f t="shared" si="8"/>
        <v>274636.5</v>
      </c>
      <c r="P33" s="11">
        <f t="shared" si="8"/>
        <v>1145509.6000000001</v>
      </c>
      <c r="Q33" s="11">
        <f t="shared" si="8"/>
        <v>836485.90000000026</v>
      </c>
      <c r="R33" s="11">
        <f t="shared" si="8"/>
        <v>143675.80000000002</v>
      </c>
      <c r="S33" s="11">
        <f t="shared" si="8"/>
        <v>0</v>
      </c>
      <c r="T33" s="11" t="e">
        <f t="shared" si="8"/>
        <v>#DIV/0!</v>
      </c>
      <c r="U33" s="11" t="e">
        <f t="shared" si="8"/>
        <v>#DIV/0!</v>
      </c>
      <c r="V33" s="11" t="e">
        <f t="shared" si="8"/>
        <v>#DIV/0!</v>
      </c>
      <c r="W33" s="11" t="e">
        <f t="shared" si="8"/>
        <v>#DIV/0!</v>
      </c>
      <c r="X33" s="5"/>
      <c r="Y33" s="23" t="e">
        <f>O33/#REF!*100</f>
        <v>#REF!</v>
      </c>
      <c r="Z33" s="22">
        <f>O33/J33*100</f>
        <v>95.241967757977449</v>
      </c>
      <c r="AA33" s="23" t="e">
        <f>#REF!-O33</f>
        <v>#REF!</v>
      </c>
      <c r="AC33" s="23">
        <f t="shared" si="2"/>
        <v>98.956942058616832</v>
      </c>
      <c r="AD33" s="23">
        <f>SUM(AD11:AD32)</f>
        <v>2342906.6</v>
      </c>
      <c r="AE33" s="23">
        <f>SUM(AE11:AE32)</f>
        <v>2199230.7999999998</v>
      </c>
    </row>
    <row r="34" spans="1:31" s="21" customFormat="1" ht="8.25" customHeight="1" x14ac:dyDescent="0.25">
      <c r="A34" s="26"/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1"/>
      <c r="Z34" s="22" t="e">
        <f>O34/J34*100</f>
        <v>#DIV/0!</v>
      </c>
      <c r="AC34" s="23"/>
      <c r="AD34" s="23"/>
      <c r="AE34" s="23"/>
    </row>
    <row r="35" spans="1:31" s="1" customFormat="1" ht="9.75" customHeight="1" x14ac:dyDescent="0.25">
      <c r="A35" s="26"/>
      <c r="B35" s="26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Z35" s="28"/>
      <c r="AC35" s="29"/>
      <c r="AD35" s="29"/>
      <c r="AE35" s="29"/>
    </row>
    <row r="36" spans="1:31" s="24" customFormat="1" x14ac:dyDescent="0.25">
      <c r="A36" s="1"/>
      <c r="B36" s="1"/>
      <c r="C36" s="1" t="s">
        <v>77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 t="s">
        <v>78</v>
      </c>
      <c r="P36" s="1"/>
      <c r="Q36" s="1"/>
      <c r="R36" s="1"/>
      <c r="S36" s="1"/>
      <c r="T36" s="1"/>
      <c r="U36" s="1"/>
      <c r="V36" s="1"/>
      <c r="W36" s="1"/>
      <c r="X36" s="1"/>
      <c r="Y36" s="21"/>
      <c r="Z36" s="22"/>
      <c r="AC36" s="25"/>
      <c r="AD36" s="25"/>
      <c r="AE36" s="25"/>
    </row>
    <row r="37" spans="1:31" s="30" customFormat="1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8"/>
      <c r="AC37" s="31"/>
      <c r="AD37" s="31"/>
      <c r="AE37" s="31"/>
    </row>
    <row r="38" spans="1:31" s="30" customFormat="1" x14ac:dyDescent="0.25">
      <c r="A38" s="1" t="s">
        <v>79</v>
      </c>
      <c r="B38" s="1"/>
      <c r="C38" s="1" t="s">
        <v>80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 t="s">
        <v>81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C38" s="31"/>
    </row>
    <row r="39" spans="1:31" s="24" customFormat="1" ht="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1"/>
      <c r="Z39" s="22"/>
      <c r="AC39" s="25"/>
      <c r="AD39" s="25"/>
      <c r="AE39" s="25"/>
    </row>
    <row r="40" spans="1:31" s="24" customFormat="1" ht="1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1"/>
      <c r="Z40" s="22"/>
      <c r="AC40" s="25"/>
      <c r="AD40" s="25"/>
      <c r="AE40" s="25"/>
    </row>
    <row r="41" spans="1:31" s="24" customFormat="1" ht="18" customHeight="1" x14ac:dyDescent="0.25">
      <c r="A41" s="1"/>
      <c r="B41" s="1" t="s">
        <v>82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1"/>
      <c r="Z41" s="22"/>
      <c r="AC41" s="25"/>
      <c r="AD41" s="25"/>
      <c r="AE41" s="25"/>
    </row>
    <row r="42" spans="1:31" s="24" customFormat="1" ht="16.5" customHeight="1" x14ac:dyDescent="0.25">
      <c r="A42" s="1"/>
      <c r="B42" s="1" t="s">
        <v>83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1"/>
      <c r="Z42" s="22"/>
      <c r="AC42" s="25"/>
      <c r="AD42" s="25"/>
      <c r="AE42" s="25"/>
    </row>
  </sheetData>
  <mergeCells count="22">
    <mergeCell ref="A2:R2"/>
    <mergeCell ref="A3:R3"/>
    <mergeCell ref="A4:R4"/>
    <mergeCell ref="A6:A9"/>
    <mergeCell ref="B6:B9"/>
    <mergeCell ref="C6:C9"/>
    <mergeCell ref="D6:R6"/>
    <mergeCell ref="O8:R8"/>
    <mergeCell ref="S8:S9"/>
    <mergeCell ref="T8:W8"/>
    <mergeCell ref="A10:M10"/>
    <mergeCell ref="A33:C33"/>
    <mergeCell ref="X6:X9"/>
    <mergeCell ref="D7:H7"/>
    <mergeCell ref="I7:M7"/>
    <mergeCell ref="N7:R7"/>
    <mergeCell ref="S7:W7"/>
    <mergeCell ref="D8:D9"/>
    <mergeCell ref="E8:H8"/>
    <mergeCell ref="I8:I9"/>
    <mergeCell ref="J8:M8"/>
    <mergeCell ref="N8:N9"/>
  </mergeCells>
  <pageMargins left="0.11811023622047245" right="0.11811023622047245" top="0.35433070866141736" bottom="0.15748031496062992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Область</vt:lpstr>
      <vt:lpstr>Область!Заголовки_для_печати</vt:lpstr>
      <vt:lpstr>Область!Область_печати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IRU-2</cp:lastModifiedBy>
  <dcterms:created xsi:type="dcterms:W3CDTF">2020-01-27T12:35:00Z</dcterms:created>
  <dcterms:modified xsi:type="dcterms:W3CDTF">2020-01-27T13:48:55Z</dcterms:modified>
</cp:coreProperties>
</file>