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68" windowWidth="13920" windowHeight="7356" activeTab="0"/>
  </bookViews>
  <sheets>
    <sheet name="Приложение по СМП" sheetId="1" r:id="rId1"/>
  </sheets>
  <definedNames>
    <definedName name="_xlnm.Print_Area" localSheetId="0">'Приложение по СМП'!$A$1:$E$91</definedName>
  </definedNames>
  <calcPr fullCalcOnLoad="1"/>
</workbook>
</file>

<file path=xl/sharedStrings.xml><?xml version="1.0" encoding="utf-8"?>
<sst xmlns="http://schemas.openxmlformats.org/spreadsheetml/2006/main" count="181" uniqueCount="175">
  <si>
    <t>тыс. руб.</t>
  </si>
  <si>
    <t>код по (ОКДП) 004-93</t>
  </si>
  <si>
    <t>наименование в соответствии с кодом по ОКДП</t>
  </si>
  <si>
    <t>%</t>
  </si>
  <si>
    <t xml:space="preserve">Наименование товаров , работ, услуг , закупаемых в  соответствии со ст.30 ФЗ№44-ФЗ у СМП и СОНО  путем открытых конкурсов, электронных аукционов, запроса котировок, запроса предложений </t>
  </si>
  <si>
    <t>Всего</t>
  </si>
  <si>
    <t>Совокупный годовой объем закупок , рассчитанный с учетом  части 1.1 статьи 30 ФЗ№44-ФЗ  и ч.30 ст.112 ФЗ№44-ФЗ  , тыс.руб.</t>
  </si>
  <si>
    <t>Приложение №3</t>
  </si>
  <si>
    <t>62.02.30.000</t>
  </si>
  <si>
    <t>10.71.11.110</t>
  </si>
  <si>
    <t>10.13.14.111;  10.13.14.112</t>
  </si>
  <si>
    <t>10.20.13.122</t>
  </si>
  <si>
    <t>Коды ОКПД 2 , предусмотренные  Общероссийским классификатором ОК 034-2007.</t>
  </si>
  <si>
    <t>% к общему годовому объему товаров, работ, услуг, подлежащих размещению у СМП</t>
  </si>
  <si>
    <t>Поставка угля для нужд образовательных учреждений</t>
  </si>
  <si>
    <t>10.11.11.110; 10.12.10.110</t>
  </si>
  <si>
    <t>Поставка мяса и мясопродуктов (ЦГБ)</t>
  </si>
  <si>
    <t>Поставка колбасы (ЦГБ)</t>
  </si>
  <si>
    <t>Поставка рыбы и рыбной продукции (ЦГБ)</t>
  </si>
  <si>
    <t>01.24.10.000;  01.22.12.000; 01.23.13.000</t>
  </si>
  <si>
    <t>Поставка фруктов(ЦГБ)</t>
  </si>
  <si>
    <t>Поставка консервированной продукции (ЦГБ)</t>
  </si>
  <si>
    <t>10.32.17.110;  10.32.11.110;
10.39.17.111;  10.39.17.119</t>
  </si>
  <si>
    <t>10.51.30.111;    10.51.11.140;
10.51.40.330;   10.51.52.123;
10.51.40.113;   10.51.52.114</t>
  </si>
  <si>
    <t>Поставка молочной продуции (ЦГБ)</t>
  </si>
  <si>
    <t>10.61.32.113;    10.31.12.000;
10.61.32.114;   10.61.32.111;
10.61.31.120;   10.73.11.190</t>
  </si>
  <si>
    <t>Поставка крупяной продукции (ЦГБ)</t>
  </si>
  <si>
    <t>01.13.49.190;    01.13.12.120;
01.13.49.110;   01.13.43.110;
01.13.41.110;   01.13.32.000</t>
  </si>
  <si>
    <t>Поставка овощей (ЦГБ)</t>
  </si>
  <si>
    <t>Поставка бакалейной продукции (ЦГБ)</t>
  </si>
  <si>
    <t>21.20.10.192;   21.20.10.239;  21.20.23.199</t>
  </si>
  <si>
    <t>Поставка лекарственных средств, дезинфицирующих средств (ЦГБ)</t>
  </si>
  <si>
    <t>13.92.12.110;  13.92.12.111; 14.19.32.120</t>
  </si>
  <si>
    <t>Поставка мягкого инвентаря (ЦГБ)</t>
  </si>
  <si>
    <t>Поставка бумаги для офисной техники (МФЦ)</t>
  </si>
  <si>
    <t>Поставка хлеба (ЦГБ)</t>
  </si>
  <si>
    <t>86.90.19.140</t>
  </si>
  <si>
    <t>Услуги по оздоровлению (УСЗН)</t>
  </si>
  <si>
    <t>17.23.14.110</t>
  </si>
  <si>
    <t>05.10.10.110</t>
  </si>
  <si>
    <t>Поставка угля марки АС (Администрация города)</t>
  </si>
  <si>
    <t>58.13.10.000</t>
  </si>
  <si>
    <t>Услуги по печатанию, поставке и доставке издания "Новошахтинский вестник"</t>
  </si>
  <si>
    <t>71.12.19.000</t>
  </si>
  <si>
    <t>43.39.19.190</t>
  </si>
  <si>
    <t>Поставка лекарственных средств (ДГБ)</t>
  </si>
  <si>
    <t>Поставка медицинских изделий (ДГБ)</t>
  </si>
  <si>
    <t>10.51.40.000</t>
  </si>
  <si>
    <t>Поставка молочной продукции (ДГБ)</t>
  </si>
  <si>
    <t>Поставка бакалейной продукции (ДГБ)</t>
  </si>
  <si>
    <t>17.23.13.143</t>
  </si>
  <si>
    <t>33.13.12.000</t>
  </si>
  <si>
    <t>Оказание услуг по техническому обслуживанию медицинского оборудования (ДГБ)</t>
  </si>
  <si>
    <t>86.21.10.120</t>
  </si>
  <si>
    <t>Оказание услуг по медицинскому осмотру (ДГБ)</t>
  </si>
  <si>
    <t xml:space="preserve">20.59.52.140;  20.59.52.196;   20.20.14.000;   22.29.29.000;    20.59.59.000;   21.10.20.140;    20.13.24.110;   20.15.51.000    </t>
  </si>
  <si>
    <t>10.81.12.110;   10.39.25.110;
10.83.13.120;   10.83.12.110;
10.41.54.000;   01.47.21.000;
10.82.13.000</t>
  </si>
  <si>
    <t>77.11.10.000</t>
  </si>
  <si>
    <t>Услуги аренды автомобиля без экипажа (Администрация)</t>
  </si>
  <si>
    <t>84.24.19.000</t>
  </si>
  <si>
    <t>Услуги по предоставлению визуальной информации</t>
  </si>
  <si>
    <t>Поставка реагентов, дезинфицирующих средств и расходных материалов для аптечного производства и КДЛ, субстанций для аптечного производства (ЦГБ)</t>
  </si>
  <si>
    <t>Детское питание (ДГБ)</t>
  </si>
  <si>
    <t>01.47.21.000</t>
  </si>
  <si>
    <t>Поставка рыбы и рыбной продукции (ДГБ)</t>
  </si>
  <si>
    <t>10.11.11.110</t>
  </si>
  <si>
    <t>10.61.11.000</t>
  </si>
  <si>
    <t>Поставка продуктов питания (крупы) (ДГБ)</t>
  </si>
  <si>
    <t>Поставка продуктов питания (мясная продукция) (ДГБ)</t>
  </si>
  <si>
    <t>Поставка продуктов питания (яйцо куриное) (ДГБ)</t>
  </si>
  <si>
    <t>01.13.51.120</t>
  </si>
  <si>
    <t>Поставка овощей (ДГБ)</t>
  </si>
  <si>
    <t>Поставка консервированной продукции (ДГБ)</t>
  </si>
  <si>
    <t>Услуги по поверке средств измерений и поверочные работы УУТЭ (ДГБ)</t>
  </si>
  <si>
    <t>21.20.10.000;   21.20.13.191;    21.20.11.110</t>
  </si>
  <si>
    <t>05.10.10.141</t>
  </si>
  <si>
    <t>29.10.30.113</t>
  </si>
  <si>
    <t>Приобретение школьного автобуса для МБОУ СОШ №40</t>
  </si>
  <si>
    <t>Поставка бензина (Администрация)</t>
  </si>
  <si>
    <t>19.20.21.125</t>
  </si>
  <si>
    <t>45.20.11.500</t>
  </si>
  <si>
    <t>Услуги по техническому обслуживанию и текущему ремонту (с заменой запасных частей) легковых автомобилей (Администрация)</t>
  </si>
  <si>
    <t>80.10.12.000</t>
  </si>
  <si>
    <t>19.20.21.100</t>
  </si>
  <si>
    <t>Бензин марки АИ-92 (УСЗН)</t>
  </si>
  <si>
    <t>Подготовка проектной документации (с получением заключения о достоверности сметных нормативов) "Благоустройство площади "Комсомольской" по адресу: Ростовская область, город Новошахтинск, пр. Ленина 4-в"</t>
  </si>
  <si>
    <t>Оказание услуг по вырубке и обрезке деревьев в городе Новошахтинске в 2019 году с вывозом порубочных остатков</t>
  </si>
  <si>
    <t>Стоматологические материалы для нужд лечебно-хирургического отделения</t>
  </si>
  <si>
    <t>01.24.10.000; 01.22.12.000</t>
  </si>
  <si>
    <t>Поставка фруктов (ДГБ)</t>
  </si>
  <si>
    <t>Приобретение канцелярских товаров (ДГБ)</t>
  </si>
  <si>
    <t>81.30.10.000</t>
  </si>
  <si>
    <t>81.29.11.000</t>
  </si>
  <si>
    <t>Услуги дератизации и дезинсекции (ДГБ)</t>
  </si>
  <si>
    <t>Услуги по сопровождению программ для ЭВМ (ДГБ)</t>
  </si>
  <si>
    <t>Поставка медицинских изделий (ЦГБ)</t>
  </si>
  <si>
    <t>21.20.24.132;   21.20.24.150;   21.20.24.131; 21.20.24.120</t>
  </si>
  <si>
    <t>Услуги по сопровождению автоматизированных систем (ЦГБ)</t>
  </si>
  <si>
    <t>32.50.50.000;    32.50.13.110</t>
  </si>
  <si>
    <t>43.11.10.000</t>
  </si>
  <si>
    <t>71.11.22.000</t>
  </si>
  <si>
    <t>Строительство общеобразовательной организации на 600 мест в поселке Несветаевском города Новошахтинска Ростовской области (УКС)</t>
  </si>
  <si>
    <t>Поставка бумаги для офисной техники (Управление образования)</t>
  </si>
  <si>
    <t>Бензин автомобильный АИ-92 (Управление образования)</t>
  </si>
  <si>
    <t>19.20.21.120</t>
  </si>
  <si>
    <t>43.32.10.110</t>
  </si>
  <si>
    <t>Замена деревянных окон и дверей на металлопластиковые в здании муниципального бюджетного общеобразовательного учреждения средней общеобразовательной школы № 31 города Новошахтинска, ул. Малосадовая, 6</t>
  </si>
  <si>
    <t>43.29.12.110</t>
  </si>
  <si>
    <t>68.32.13.110</t>
  </si>
  <si>
    <t>Услуги технической инвентаризации недвижимого имущества нежилого фонда</t>
  </si>
  <si>
    <t>68.10.13.000</t>
  </si>
  <si>
    <t>Выполнение кадастровых работ, в связи с образованием земельных участков для однократного, бесплатного предоставления в собственность гражданам, имеющим трех и более детей</t>
  </si>
  <si>
    <t>75.00.19.000</t>
  </si>
  <si>
    <t>42.11.20.000</t>
  </si>
  <si>
    <t>Выполнение работ по ремонту дороги по ул. Можайского (на участке дороги от ул. Демократическая до ул.  Короленко) в городе Новошахтинске Ростовской области</t>
  </si>
  <si>
    <t>42.99.12.124</t>
  </si>
  <si>
    <t xml:space="preserve">32.50.50.000;   22.19.50.000;   22.19.60.113;   20.59.52.192 </t>
  </si>
  <si>
    <t>71.12.31.000</t>
  </si>
  <si>
    <t>10.86.10.100</t>
  </si>
  <si>
    <t>22.29.25.000</t>
  </si>
  <si>
    <t>19.20.21.121</t>
  </si>
  <si>
    <t>Поставка ГСМ (ДГБ)</t>
  </si>
  <si>
    <t>Поставка шовного материала и перевязочных средств (ЦГБ)</t>
  </si>
  <si>
    <t>25.99.12.130</t>
  </si>
  <si>
    <t>Поставка хозяйственных товаров (ЦГБ)</t>
  </si>
  <si>
    <t>Поставка бумаги для офисной техники (УСЗН)</t>
  </si>
  <si>
    <t>31.01.11.130</t>
  </si>
  <si>
    <t>43.21.10.140</t>
  </si>
  <si>
    <t>Поставка стеллажей (УСЗН)</t>
  </si>
  <si>
    <t>Поставка и установка сплит-систем (УСЗН)</t>
  </si>
  <si>
    <t>Установка пожарной сигнализации (УСЗН)</t>
  </si>
  <si>
    <t>13.92.14.110;    15.12.12.191</t>
  </si>
  <si>
    <t>Поставка мягкого инвентаря (УСЗН)</t>
  </si>
  <si>
    <t>10.89.19.150</t>
  </si>
  <si>
    <t>Поставка смеси белковой композитной (УСЗН)</t>
  </si>
  <si>
    <t>Приобретение компьютерной и организационной техники (Администрация)</t>
  </si>
  <si>
    <t>26.20.40.120</t>
  </si>
  <si>
    <t>Приобретение расходных материалов и комплектующих для организационной и компьютерной техники (Администрация)</t>
  </si>
  <si>
    <t>26.20.40.140</t>
  </si>
  <si>
    <t>Приобретение программно-аппаратного комплекса (Администрация)</t>
  </si>
  <si>
    <t>26.30.11.120</t>
  </si>
  <si>
    <t>Приобретение дополнительного оборудования к организационной технике (Администрация)</t>
  </si>
  <si>
    <t>Услуги по охране муниципальной собственности (Администрация)</t>
  </si>
  <si>
    <t>81.10.10.000</t>
  </si>
  <si>
    <t>26.20.40.190;    26.20.18.000;    26.20.16.120;    26.20.15.000;    26.70.14.190</t>
  </si>
  <si>
    <t>Поставка бланочной продукции (ДГБ)</t>
  </si>
  <si>
    <t>Оказание услуг (работ) по комплексному эксплуатационно-техническому обслуживанию административных зданий и помещений Администрации города Новошахтинска (Администрация)</t>
  </si>
  <si>
    <t>Устройство ограждения территорий МБУ ДО «СЮТ», МБУ ДО "ДЮСШ №1" и подросткового клуба "Радуга"</t>
  </si>
  <si>
    <t>Оказание услуг по отлову и содержанию безнадзорных животных на территории центра города, поселков Новая Соколовка и Несветаевский в городе Новошахтинске в 2019 году</t>
  </si>
  <si>
    <t>Выполнение работ по объекту: "Благоустройство площади "Комсомольской" по адресу: Ростовская область, город Новошахтинск, пр. Ленина, 4-в"</t>
  </si>
  <si>
    <t>Выполнение работ по содержанию автомобильных дорог общего пользования местного значения в городе Новошахтинске Ростовскойобласти в 2019 году</t>
  </si>
  <si>
    <t>96.01.19.125</t>
  </si>
  <si>
    <t>Выполнение мероприятий по сносу расселенных ветхих многоквартирных домов по адресам Ростовская область, г. Новошахтинск, ул. Волгодонская, 9, ул. Перспективная, 72, ул. Перспективная, 81, ул. Тракторная, 15, ул. Пирогова, 42, ул. Энгельса, 23 (УКС)</t>
  </si>
  <si>
    <t>Оказание услуг по стирке белья по 2-м полугодии 2019 года (ДГБ)</t>
  </si>
  <si>
    <t>Текущий ремонт ступеней центрального входа здания Администрации города Новошахтинска по адресу: Ростовская обл., г. Новошахтинск, ул. Харьковская, 58</t>
  </si>
  <si>
    <t xml:space="preserve">         Сводная  информация  о закупках у СМП и СОНО на 01.01.2020 года по муниципальному образованию  "Город Новошахтинск"                                     </t>
  </si>
  <si>
    <t>Сумма средств, затраченных на закупки у СМП и СОНО по состоянию на 01.01.2020, тыс.руб (сумма заключенных контрактов)</t>
  </si>
  <si>
    <t>17.12.14.119</t>
  </si>
  <si>
    <t>Приобретение бумаги для офисной техники (Администрация)</t>
  </si>
  <si>
    <t>62.01.29.000</t>
  </si>
  <si>
    <t>Продление лицензии по антивирусному программному оьбеспечению (Администрация)</t>
  </si>
  <si>
    <t>13.92.29.190</t>
  </si>
  <si>
    <t>Изготовление и поставка комплекта одежды сцены (Отдел культуры)</t>
  </si>
  <si>
    <t>29.10.30.190</t>
  </si>
  <si>
    <t>Приобретение пассажирского автобума FORD TRANSIT "Турист" класс В (Отдел культуры)</t>
  </si>
  <si>
    <t>32.50.11.000    32.50.13.110</t>
  </si>
  <si>
    <t>20.20.14.000</t>
  </si>
  <si>
    <t>Поставка дезинфицирующих средств (стоматологическая поликлиника)</t>
  </si>
  <si>
    <t>Работы по ремонту жилых помещений по ул. Фестивальная 10 кв. 16; ул. Пичугина, д.19 кв. 12; ул. Парковая, д.44, кв. 64; ул. Харьковская, д.68, кв. 8; ул. Землячки, д. 22 кв. 2; ул. Щусева, д. 4, кв. 22; ул. К. Либкнехта, д.1/2, кв. 54</t>
  </si>
  <si>
    <t>Корректировка проектно-сметной документации по объекту: "Реконструкция проспекта Ленина с прилегающей территорией в г. Новошахтинске Ростовской области"</t>
  </si>
  <si>
    <t>71.20.19.111</t>
  </si>
  <si>
    <t>10.39.16.100</t>
  </si>
  <si>
    <t>10.39.17.111;    10.41.54.000</t>
  </si>
  <si>
    <t>28.25.12.130;    33.20.50.000</t>
  </si>
  <si>
    <t>Руководитель контрактной службы                                                                                       М.А. Карасева</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</si>
</sst>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 numFmtId="178" formatCode="#,##0.000"/>
    <numFmt numFmtId="179" formatCode="_(&quot;$&quot;* #,##0_);_(&quot;$&quot;* \(#,##0\);_(&quot;$&quot;* &quot;-&quot;_);_(@_)"/>
    <numFmt numFmtId="180" formatCode="_(* #,##0_);_(* \(#,##0\);_(* &quot;-&quot;_);_(@_)"/>
    <numFmt numFmtId="181" formatCode="_(&quot;$&quot;* #,##0.00_);_(&quot;$&quot;* \(#,##0.00\);_(&quot;$&quot;* &quot;-&quot;??_);_(@_)"/>
    <numFmt numFmtId="182" formatCode="_(* #,##0.00_);_(* \(#,##0.00\);_(* &quot;-&quot;??_);_(@_)"/>
    <numFmt numFmtId="183" formatCode="#,##0.00;[Red]#,##0.00"/>
    <numFmt numFmtId="184" formatCode="#,##0.000;[Red]#,##0.000"/>
    <numFmt numFmtId="185" formatCode="0;[Red]0"/>
    <numFmt numFmtId="186" formatCode="0.00;[Red]0.00"/>
    <numFmt numFmtId="187" formatCode="0.000;[Red]0.000"/>
  </numFmts>
  <fonts count="46">
    <font>
      <sz val="11"/>
      <color theme="1"/>
      <name val="Calibri"/>
      <family val="2"/>
    </font>
    <font>
      <sz val="11"/>
      <color indexed="8"/>
      <name val="Calibri"/>
      <family val="2"/>
    </font>
    <font>
      <sz val="12"/>
      <name val="Arial"/>
      <family val="2"/>
    </font>
    <font>
      <sz val="10"/>
      <name val="Arial"/>
      <family val="2"/>
    </font>
    <font>
      <u val="single"/>
      <sz val="11"/>
      <color indexed="12"/>
      <name val="Calibri"/>
      <family val="2"/>
    </font>
    <font>
      <u val="single"/>
      <sz val="11"/>
      <color indexed="36"/>
      <name val="Calibri"/>
      <family val="2"/>
    </font>
    <font>
      <sz val="12"/>
      <color indexed="8"/>
      <name val="Times New Roman"/>
      <family val="1"/>
    </font>
    <font>
      <sz val="12"/>
      <name val="Times New Roman"/>
      <family val="1"/>
    </font>
    <font>
      <b/>
      <sz val="12"/>
      <name val="Times New Roman"/>
      <family val="1"/>
    </font>
    <font>
      <b/>
      <sz val="12"/>
      <color indexed="8"/>
      <name val="Times New Roman"/>
      <family val="1"/>
    </font>
    <font>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4"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3" fillId="0" borderId="0">
      <alignment/>
      <protection/>
    </xf>
    <xf numFmtId="0" fontId="3" fillId="0" borderId="0">
      <alignment/>
      <protection/>
    </xf>
    <xf numFmtId="0" fontId="5"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4" fillId="31" borderId="0" applyNumberFormat="0" applyBorder="0" applyAlignment="0" applyProtection="0"/>
  </cellStyleXfs>
  <cellXfs count="45">
    <xf numFmtId="0" fontId="0" fillId="0" borderId="0" xfId="0" applyFont="1" applyAlignment="1">
      <alignment/>
    </xf>
    <xf numFmtId="2" fontId="0" fillId="0" borderId="0" xfId="0" applyNumberFormat="1" applyAlignment="1">
      <alignment/>
    </xf>
    <xf numFmtId="0" fontId="0" fillId="0" borderId="0" xfId="0" applyFill="1" applyAlignment="1">
      <alignment/>
    </xf>
    <xf numFmtId="2" fontId="0" fillId="0" borderId="0" xfId="0" applyNumberFormat="1" applyFill="1" applyAlignment="1">
      <alignment/>
    </xf>
    <xf numFmtId="172" fontId="0" fillId="0" borderId="0" xfId="0" applyNumberFormat="1" applyFill="1" applyAlignment="1">
      <alignment/>
    </xf>
    <xf numFmtId="172" fontId="2" fillId="0" borderId="10" xfId="0" applyNumberFormat="1" applyFont="1" applyBorder="1" applyAlignment="1">
      <alignment horizontal="center" vertical="center" wrapText="1"/>
    </xf>
    <xf numFmtId="2" fontId="2" fillId="0" borderId="10" xfId="0" applyNumberFormat="1" applyFont="1" applyFill="1" applyBorder="1" applyAlignment="1">
      <alignment horizontal="center" vertical="center" wrapText="1"/>
    </xf>
    <xf numFmtId="0" fontId="2" fillId="0" borderId="10" xfId="0" applyNumberFormat="1" applyFont="1" applyBorder="1" applyAlignment="1">
      <alignment horizontal="center" vertical="center" wrapText="1"/>
    </xf>
    <xf numFmtId="0" fontId="6" fillId="0" borderId="0" xfId="0" applyFont="1" applyFill="1" applyBorder="1" applyAlignment="1">
      <alignment/>
    </xf>
    <xf numFmtId="0" fontId="7" fillId="0" borderId="0" xfId="0" applyNumberFormat="1" applyFont="1" applyFill="1" applyBorder="1" applyAlignment="1">
      <alignment horizontal="center" vertical="center" wrapText="1"/>
    </xf>
    <xf numFmtId="2" fontId="7" fillId="0" borderId="0" xfId="0" applyNumberFormat="1" applyFont="1" applyFill="1" applyBorder="1" applyAlignment="1">
      <alignment horizontal="center" vertical="center" wrapText="1"/>
    </xf>
    <xf numFmtId="49" fontId="6" fillId="32" borderId="11" xfId="0" applyNumberFormat="1" applyFont="1" applyFill="1" applyBorder="1" applyAlignment="1">
      <alignment horizontal="center" vertical="center" wrapText="1"/>
    </xf>
    <xf numFmtId="49" fontId="7" fillId="32" borderId="11" xfId="0" applyNumberFormat="1" applyFont="1" applyFill="1" applyBorder="1" applyAlignment="1">
      <alignment horizontal="center" vertical="center" wrapText="1"/>
    </xf>
    <xf numFmtId="0" fontId="45" fillId="0" borderId="0" xfId="0" applyFont="1" applyAlignment="1">
      <alignment/>
    </xf>
    <xf numFmtId="2" fontId="2" fillId="0" borderId="10" xfId="0" applyNumberFormat="1" applyFont="1" applyBorder="1" applyAlignment="1">
      <alignment horizontal="center" vertical="center" wrapText="1"/>
    </xf>
    <xf numFmtId="2" fontId="7" fillId="32" borderId="11" xfId="0" applyNumberFormat="1" applyFont="1" applyFill="1" applyBorder="1" applyAlignment="1">
      <alignment horizontal="center" vertical="center" wrapText="1"/>
    </xf>
    <xf numFmtId="2" fontId="10" fillId="32" borderId="11" xfId="0" applyNumberFormat="1" applyFont="1" applyFill="1" applyBorder="1" applyAlignment="1">
      <alignment horizontal="center" vertical="center" wrapText="1"/>
    </xf>
    <xf numFmtId="49" fontId="7" fillId="32" borderId="11" xfId="0" applyNumberFormat="1" applyFont="1" applyFill="1" applyBorder="1" applyAlignment="1">
      <alignment vertical="top" wrapText="1"/>
    </xf>
    <xf numFmtId="0" fontId="7" fillId="32" borderId="11" xfId="0" applyFont="1" applyFill="1" applyBorder="1" applyAlignment="1">
      <alignment horizontal="justify" vertical="top" wrapText="1"/>
    </xf>
    <xf numFmtId="2" fontId="7" fillId="32" borderId="11" xfId="0" applyNumberFormat="1" applyFont="1" applyFill="1" applyBorder="1" applyAlignment="1">
      <alignment horizontal="center" vertical="center"/>
    </xf>
    <xf numFmtId="49" fontId="7" fillId="32" borderId="11" xfId="0" applyNumberFormat="1" applyFont="1" applyFill="1" applyBorder="1" applyAlignment="1">
      <alignment horizontal="left" vertical="center" wrapText="1"/>
    </xf>
    <xf numFmtId="2" fontId="7" fillId="32" borderId="11" xfId="0" applyNumberFormat="1" applyFont="1" applyFill="1" applyBorder="1" applyAlignment="1">
      <alignment horizontal="left" vertical="center" wrapText="1"/>
    </xf>
    <xf numFmtId="0" fontId="7" fillId="32" borderId="11" xfId="0" applyFont="1" applyFill="1" applyBorder="1" applyAlignment="1">
      <alignment vertical="center" wrapText="1"/>
    </xf>
    <xf numFmtId="0" fontId="7" fillId="32" borderId="11" xfId="0" applyFont="1" applyFill="1" applyBorder="1" applyAlignment="1">
      <alignment horizontal="left" vertical="center" wrapText="1"/>
    </xf>
    <xf numFmtId="0" fontId="7" fillId="32" borderId="11" xfId="0" applyFont="1" applyFill="1" applyBorder="1" applyAlignment="1">
      <alignment horizontal="center" vertical="center"/>
    </xf>
    <xf numFmtId="49" fontId="7" fillId="32" borderId="11" xfId="0" applyNumberFormat="1" applyFont="1" applyFill="1" applyBorder="1" applyAlignment="1">
      <alignment vertical="center" wrapText="1"/>
    </xf>
    <xf numFmtId="0" fontId="28" fillId="32" borderId="0" xfId="0" applyFont="1" applyFill="1" applyAlignment="1">
      <alignment/>
    </xf>
    <xf numFmtId="2" fontId="28" fillId="32" borderId="0" xfId="0" applyNumberFormat="1" applyFont="1" applyFill="1" applyAlignment="1">
      <alignment/>
    </xf>
    <xf numFmtId="2" fontId="10" fillId="32" borderId="11" xfId="0" applyNumberFormat="1" applyFont="1" applyFill="1" applyBorder="1" applyAlignment="1">
      <alignment horizontal="center" vertical="center"/>
    </xf>
    <xf numFmtId="2" fontId="10" fillId="32" borderId="11" xfId="0" applyNumberFormat="1" applyFont="1" applyFill="1" applyBorder="1" applyAlignment="1">
      <alignment horizontal="center" vertical="top" wrapText="1"/>
    </xf>
    <xf numFmtId="2" fontId="10" fillId="32" borderId="11" xfId="0" applyNumberFormat="1" applyFont="1" applyFill="1" applyBorder="1" applyAlignment="1">
      <alignment horizontal="center"/>
    </xf>
    <xf numFmtId="2" fontId="10" fillId="32" borderId="11" xfId="53" applyNumberFormat="1" applyFont="1" applyFill="1" applyBorder="1" applyAlignment="1">
      <alignment horizontal="center" vertical="center"/>
      <protection/>
    </xf>
    <xf numFmtId="0" fontId="28" fillId="0" borderId="0" xfId="0" applyFont="1" applyFill="1" applyAlignment="1">
      <alignment/>
    </xf>
    <xf numFmtId="2" fontId="28" fillId="0" borderId="0" xfId="0" applyNumberFormat="1" applyFont="1" applyFill="1" applyAlignment="1">
      <alignment/>
    </xf>
    <xf numFmtId="0" fontId="28" fillId="0" borderId="0" xfId="0" applyFont="1" applyAlignment="1">
      <alignment/>
    </xf>
    <xf numFmtId="2" fontId="0" fillId="32" borderId="0" xfId="0" applyNumberFormat="1" applyFill="1" applyAlignment="1">
      <alignment/>
    </xf>
    <xf numFmtId="0" fontId="0" fillId="32" borderId="0" xfId="0" applyFill="1" applyAlignment="1">
      <alignment/>
    </xf>
    <xf numFmtId="172" fontId="7" fillId="0" borderId="0" xfId="0" applyNumberFormat="1" applyFont="1" applyFill="1" applyBorder="1" applyAlignment="1">
      <alignment horizontal="right" vertical="center" wrapText="1"/>
    </xf>
    <xf numFmtId="0" fontId="6" fillId="0" borderId="0" xfId="0" applyFont="1" applyFill="1" applyBorder="1" applyAlignment="1">
      <alignment horizontal="right" vertical="center" wrapText="1"/>
    </xf>
    <xf numFmtId="2" fontId="8" fillId="0" borderId="0" xfId="0" applyNumberFormat="1" applyFont="1" applyFill="1" applyBorder="1" applyAlignment="1">
      <alignment horizontal="center" vertical="center" wrapText="1"/>
    </xf>
    <xf numFmtId="0" fontId="9" fillId="0" borderId="0" xfId="0" applyFont="1" applyFill="1" applyBorder="1" applyAlignment="1">
      <alignment wrapText="1"/>
    </xf>
    <xf numFmtId="2" fontId="10" fillId="32" borderId="11" xfId="0" applyNumberFormat="1" applyFont="1" applyFill="1" applyBorder="1" applyAlignment="1">
      <alignment horizontal="distributed" vertical="top" wrapText="1"/>
    </xf>
    <xf numFmtId="0" fontId="7" fillId="32" borderId="11" xfId="0" applyFont="1" applyFill="1" applyBorder="1" applyAlignment="1">
      <alignment horizontal="distributed" vertical="top"/>
    </xf>
    <xf numFmtId="2" fontId="7" fillId="0" borderId="12"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08"/>
  <sheetViews>
    <sheetView tabSelected="1" view="pageBreakPreview" zoomScaleSheetLayoutView="100" zoomScalePageLayoutView="0" workbookViewId="0" topLeftCell="A2">
      <selection activeCell="C100" sqref="C100"/>
    </sheetView>
  </sheetViews>
  <sheetFormatPr defaultColWidth="9.140625" defaultRowHeight="15"/>
  <cols>
    <col min="1" max="1" width="24.28125" style="0" customWidth="1"/>
    <col min="2" max="2" width="28.28125" style="0" customWidth="1"/>
    <col min="3" max="3" width="55.140625" style="0" customWidth="1"/>
    <col min="4" max="4" width="25.28125" style="0" customWidth="1"/>
    <col min="5" max="5" width="18.140625" style="0" customWidth="1"/>
    <col min="6" max="6" width="13.140625" style="0" customWidth="1"/>
    <col min="7" max="7" width="11.28125" style="1" customWidth="1"/>
  </cols>
  <sheetData>
    <row r="1" spans="1:5" ht="138.75" customHeight="1" hidden="1" thickBot="1">
      <c r="A1" s="13"/>
      <c r="B1" s="7" t="s">
        <v>1</v>
      </c>
      <c r="C1" s="14" t="s">
        <v>2</v>
      </c>
      <c r="D1" s="5" t="s">
        <v>0</v>
      </c>
      <c r="E1" s="6" t="s">
        <v>3</v>
      </c>
    </row>
    <row r="2" spans="1:5" ht="13.5" customHeight="1">
      <c r="A2" s="8"/>
      <c r="B2" s="9"/>
      <c r="C2" s="10"/>
      <c r="D2" s="37" t="s">
        <v>7</v>
      </c>
      <c r="E2" s="38"/>
    </row>
    <row r="3" spans="1:5" ht="27" customHeight="1">
      <c r="A3" s="39" t="s">
        <v>155</v>
      </c>
      <c r="B3" s="40"/>
      <c r="C3" s="40"/>
      <c r="D3" s="40"/>
      <c r="E3" s="40"/>
    </row>
    <row r="4" spans="1:8" ht="114" customHeight="1">
      <c r="A4" s="15" t="s">
        <v>6</v>
      </c>
      <c r="B4" s="15" t="s">
        <v>12</v>
      </c>
      <c r="C4" s="15" t="s">
        <v>4</v>
      </c>
      <c r="D4" s="15" t="s">
        <v>156</v>
      </c>
      <c r="E4" s="15" t="s">
        <v>13</v>
      </c>
      <c r="F4" s="2"/>
      <c r="G4" s="3"/>
      <c r="H4" s="4"/>
    </row>
    <row r="5" spans="1:8" ht="15" customHeight="1">
      <c r="A5" s="11">
        <v>1</v>
      </c>
      <c r="B5" s="12">
        <v>2</v>
      </c>
      <c r="C5" s="12">
        <v>3</v>
      </c>
      <c r="D5" s="12">
        <v>4</v>
      </c>
      <c r="E5" s="12">
        <v>5</v>
      </c>
      <c r="F5" s="2"/>
      <c r="G5" s="3"/>
      <c r="H5" s="2"/>
    </row>
    <row r="6" spans="1:8" s="34" customFormat="1" ht="25.5" customHeight="1">
      <c r="A6" s="41">
        <v>422739.25</v>
      </c>
      <c r="B6" s="12"/>
      <c r="C6" s="15" t="s">
        <v>5</v>
      </c>
      <c r="D6" s="16">
        <f>SUM(D7:D90)</f>
        <v>119916.75999999998</v>
      </c>
      <c r="E6" s="16">
        <f>D6/A6*100</f>
        <v>28.366601871011497</v>
      </c>
      <c r="F6" s="32"/>
      <c r="G6" s="33"/>
      <c r="H6" s="32"/>
    </row>
    <row r="7" spans="1:7" s="26" customFormat="1" ht="46.5">
      <c r="A7" s="41"/>
      <c r="B7" s="20" t="s">
        <v>27</v>
      </c>
      <c r="C7" s="21" t="s">
        <v>28</v>
      </c>
      <c r="D7" s="16">
        <v>509.91</v>
      </c>
      <c r="E7" s="16"/>
      <c r="F7" s="27"/>
      <c r="G7" s="27"/>
    </row>
    <row r="8" spans="1:7" s="26" customFormat="1" ht="30.75">
      <c r="A8" s="41"/>
      <c r="B8" s="20" t="s">
        <v>19</v>
      </c>
      <c r="C8" s="21" t="s">
        <v>20</v>
      </c>
      <c r="D8" s="16">
        <f>31.26</f>
        <v>31.26</v>
      </c>
      <c r="E8" s="16"/>
      <c r="G8" s="27"/>
    </row>
    <row r="9" spans="1:7" s="26" customFormat="1" ht="15">
      <c r="A9" s="41"/>
      <c r="B9" s="20" t="s">
        <v>88</v>
      </c>
      <c r="C9" s="21" t="s">
        <v>89</v>
      </c>
      <c r="D9" s="16">
        <f>18.1</f>
        <v>18.1</v>
      </c>
      <c r="E9" s="16"/>
      <c r="G9" s="27"/>
    </row>
    <row r="10" spans="1:7" s="26" customFormat="1" ht="15">
      <c r="A10" s="41"/>
      <c r="B10" s="20" t="s">
        <v>70</v>
      </c>
      <c r="C10" s="21" t="s">
        <v>71</v>
      </c>
      <c r="D10" s="16">
        <f>68.4</f>
        <v>68.4</v>
      </c>
      <c r="E10" s="16"/>
      <c r="G10" s="27"/>
    </row>
    <row r="11" spans="1:7" s="26" customFormat="1" ht="15">
      <c r="A11" s="41"/>
      <c r="B11" s="20" t="s">
        <v>63</v>
      </c>
      <c r="C11" s="21" t="s">
        <v>69</v>
      </c>
      <c r="D11" s="16">
        <f>31.04</f>
        <v>31.04</v>
      </c>
      <c r="E11" s="16"/>
      <c r="G11" s="27"/>
    </row>
    <row r="12" spans="1:7" s="26" customFormat="1" ht="15">
      <c r="A12" s="42"/>
      <c r="B12" s="25" t="s">
        <v>75</v>
      </c>
      <c r="C12" s="21" t="s">
        <v>14</v>
      </c>
      <c r="D12" s="28">
        <f>123.1+148+226.5+113.5+384.5+240+146.8+105.3+19.5+275.4+46.4+125.6</f>
        <v>1954.6</v>
      </c>
      <c r="E12" s="19"/>
      <c r="G12" s="27"/>
    </row>
    <row r="13" spans="1:7" s="26" customFormat="1" ht="15">
      <c r="A13" s="42"/>
      <c r="B13" s="17" t="s">
        <v>39</v>
      </c>
      <c r="C13" s="18" t="s">
        <v>40</v>
      </c>
      <c r="D13" s="29">
        <v>223.4</v>
      </c>
      <c r="E13" s="19"/>
      <c r="G13" s="27"/>
    </row>
    <row r="14" spans="1:7" s="26" customFormat="1" ht="15">
      <c r="A14" s="42"/>
      <c r="B14" s="17" t="s">
        <v>15</v>
      </c>
      <c r="C14" s="18" t="s">
        <v>16</v>
      </c>
      <c r="D14" s="29">
        <v>1486.96</v>
      </c>
      <c r="E14" s="19"/>
      <c r="G14" s="27"/>
    </row>
    <row r="15" spans="1:7" s="26" customFormat="1" ht="30.75">
      <c r="A15" s="42"/>
      <c r="B15" s="17" t="s">
        <v>65</v>
      </c>
      <c r="C15" s="18" t="s">
        <v>68</v>
      </c>
      <c r="D15" s="29">
        <f>384.39</f>
        <v>384.39</v>
      </c>
      <c r="E15" s="19"/>
      <c r="G15" s="27"/>
    </row>
    <row r="16" spans="1:7" s="26" customFormat="1" ht="15">
      <c r="A16" s="42"/>
      <c r="B16" s="17" t="s">
        <v>10</v>
      </c>
      <c r="C16" s="18" t="s">
        <v>17</v>
      </c>
      <c r="D16" s="29">
        <v>151.26</v>
      </c>
      <c r="E16" s="19"/>
      <c r="G16" s="27"/>
    </row>
    <row r="17" spans="1:7" s="26" customFormat="1" ht="15">
      <c r="A17" s="42"/>
      <c r="B17" s="17" t="s">
        <v>11</v>
      </c>
      <c r="C17" s="18" t="s">
        <v>18</v>
      </c>
      <c r="D17" s="29">
        <v>408.3</v>
      </c>
      <c r="E17" s="19"/>
      <c r="G17" s="27"/>
    </row>
    <row r="18" spans="1:7" s="26" customFormat="1" ht="15">
      <c r="A18" s="42"/>
      <c r="B18" s="17" t="s">
        <v>11</v>
      </c>
      <c r="C18" s="18" t="s">
        <v>64</v>
      </c>
      <c r="D18" s="29">
        <v>85.89</v>
      </c>
      <c r="E18" s="19"/>
      <c r="G18" s="27"/>
    </row>
    <row r="19" spans="1:7" s="26" customFormat="1" ht="30.75">
      <c r="A19" s="42"/>
      <c r="B19" s="17" t="s">
        <v>22</v>
      </c>
      <c r="C19" s="18" t="s">
        <v>21</v>
      </c>
      <c r="D19" s="29">
        <v>334.17</v>
      </c>
      <c r="E19" s="19"/>
      <c r="G19" s="27"/>
    </row>
    <row r="20" spans="1:7" s="26" customFormat="1" ht="15">
      <c r="A20" s="42"/>
      <c r="B20" s="17" t="s">
        <v>171</v>
      </c>
      <c r="C20" s="18" t="s">
        <v>72</v>
      </c>
      <c r="D20" s="29">
        <f>29.89</f>
        <v>29.89</v>
      </c>
      <c r="E20" s="19"/>
      <c r="G20" s="27"/>
    </row>
    <row r="21" spans="1:7" s="26" customFormat="1" ht="46.5">
      <c r="A21" s="42"/>
      <c r="B21" s="17" t="s">
        <v>23</v>
      </c>
      <c r="C21" s="18" t="s">
        <v>24</v>
      </c>
      <c r="D21" s="29">
        <v>1025.1</v>
      </c>
      <c r="E21" s="19"/>
      <c r="G21" s="27"/>
    </row>
    <row r="22" spans="1:7" s="26" customFormat="1" ht="15">
      <c r="A22" s="42"/>
      <c r="B22" s="17" t="s">
        <v>47</v>
      </c>
      <c r="C22" s="18" t="s">
        <v>48</v>
      </c>
      <c r="D22" s="29">
        <f>403.72</f>
        <v>403.72</v>
      </c>
      <c r="E22" s="19"/>
      <c r="G22" s="27"/>
    </row>
    <row r="23" spans="1:7" s="26" customFormat="1" ht="15">
      <c r="A23" s="42"/>
      <c r="B23" s="17" t="s">
        <v>66</v>
      </c>
      <c r="C23" s="18" t="s">
        <v>67</v>
      </c>
      <c r="D23" s="29">
        <f>43.38</f>
        <v>43.38</v>
      </c>
      <c r="E23" s="19"/>
      <c r="G23" s="27"/>
    </row>
    <row r="24" spans="1:7" s="26" customFormat="1" ht="46.5">
      <c r="A24" s="42"/>
      <c r="B24" s="17" t="s">
        <v>25</v>
      </c>
      <c r="C24" s="18" t="s">
        <v>26</v>
      </c>
      <c r="D24" s="29">
        <v>350.83</v>
      </c>
      <c r="E24" s="19"/>
      <c r="G24" s="27"/>
    </row>
    <row r="25" spans="1:7" s="26" customFormat="1" ht="15">
      <c r="A25" s="42"/>
      <c r="B25" s="17" t="s">
        <v>9</v>
      </c>
      <c r="C25" s="18" t="s">
        <v>35</v>
      </c>
      <c r="D25" s="29">
        <v>781.21</v>
      </c>
      <c r="E25" s="19"/>
      <c r="G25" s="27"/>
    </row>
    <row r="26" spans="1:7" s="26" customFormat="1" ht="15">
      <c r="A26" s="42"/>
      <c r="B26" s="17" t="s">
        <v>118</v>
      </c>
      <c r="C26" s="18" t="s">
        <v>62</v>
      </c>
      <c r="D26" s="29">
        <f>239.09</f>
        <v>239.09</v>
      </c>
      <c r="E26" s="19"/>
      <c r="G26" s="27"/>
    </row>
    <row r="27" spans="1:7" s="26" customFormat="1" ht="62.25">
      <c r="A27" s="42"/>
      <c r="B27" s="17" t="s">
        <v>56</v>
      </c>
      <c r="C27" s="18" t="s">
        <v>29</v>
      </c>
      <c r="D27" s="29">
        <v>411.39</v>
      </c>
      <c r="E27" s="19"/>
      <c r="G27" s="27"/>
    </row>
    <row r="28" spans="1:7" s="26" customFormat="1" ht="15">
      <c r="A28" s="42"/>
      <c r="B28" s="17" t="s">
        <v>172</v>
      </c>
      <c r="C28" s="18" t="s">
        <v>49</v>
      </c>
      <c r="D28" s="29">
        <f>50.81+38.56</f>
        <v>89.37</v>
      </c>
      <c r="E28" s="19"/>
      <c r="G28" s="27"/>
    </row>
    <row r="29" spans="1:7" s="26" customFormat="1" ht="15">
      <c r="A29" s="42"/>
      <c r="B29" s="17" t="s">
        <v>133</v>
      </c>
      <c r="C29" s="18" t="s">
        <v>134</v>
      </c>
      <c r="D29" s="29">
        <v>189.5</v>
      </c>
      <c r="E29" s="19"/>
      <c r="G29" s="27"/>
    </row>
    <row r="30" spans="1:7" s="26" customFormat="1" ht="30.75">
      <c r="A30" s="42"/>
      <c r="B30" s="17" t="s">
        <v>32</v>
      </c>
      <c r="C30" s="18" t="s">
        <v>33</v>
      </c>
      <c r="D30" s="29">
        <f>17.85</f>
        <v>17.85</v>
      </c>
      <c r="E30" s="19"/>
      <c r="G30" s="27"/>
    </row>
    <row r="31" spans="1:7" s="26" customFormat="1" ht="15" customHeight="1">
      <c r="A31" s="42"/>
      <c r="B31" s="17" t="s">
        <v>131</v>
      </c>
      <c r="C31" s="18" t="s">
        <v>132</v>
      </c>
      <c r="D31" s="29">
        <f>68.8+44.3+123.4</f>
        <v>236.5</v>
      </c>
      <c r="E31" s="19"/>
      <c r="G31" s="27"/>
    </row>
    <row r="32" spans="1:7" s="26" customFormat="1" ht="30.75">
      <c r="A32" s="42"/>
      <c r="B32" s="17" t="s">
        <v>161</v>
      </c>
      <c r="C32" s="18" t="s">
        <v>162</v>
      </c>
      <c r="D32" s="29">
        <v>816.2</v>
      </c>
      <c r="E32" s="19"/>
      <c r="G32" s="27"/>
    </row>
    <row r="33" spans="1:7" s="26" customFormat="1" ht="30.75">
      <c r="A33" s="42"/>
      <c r="B33" s="17" t="s">
        <v>157</v>
      </c>
      <c r="C33" s="18" t="s">
        <v>158</v>
      </c>
      <c r="D33" s="29">
        <v>187.8</v>
      </c>
      <c r="E33" s="19"/>
      <c r="G33" s="27"/>
    </row>
    <row r="34" spans="1:7" s="26" customFormat="1" ht="15">
      <c r="A34" s="42"/>
      <c r="B34" s="17" t="s">
        <v>50</v>
      </c>
      <c r="C34" s="18" t="s">
        <v>145</v>
      </c>
      <c r="D34" s="29">
        <v>108.95</v>
      </c>
      <c r="E34" s="19"/>
      <c r="G34" s="27"/>
    </row>
    <row r="35" spans="1:8" s="26" customFormat="1" ht="15">
      <c r="A35" s="42"/>
      <c r="B35" s="22" t="s">
        <v>38</v>
      </c>
      <c r="C35" s="21" t="s">
        <v>34</v>
      </c>
      <c r="D35" s="30">
        <v>132.1</v>
      </c>
      <c r="E35" s="24"/>
      <c r="G35" s="27"/>
      <c r="H35" s="27"/>
    </row>
    <row r="36" spans="1:8" s="26" customFormat="1" ht="15">
      <c r="A36" s="42"/>
      <c r="B36" s="22" t="s">
        <v>38</v>
      </c>
      <c r="C36" s="21" t="s">
        <v>125</v>
      </c>
      <c r="D36" s="30">
        <v>206.6</v>
      </c>
      <c r="E36" s="24"/>
      <c r="G36" s="27"/>
      <c r="H36" s="27"/>
    </row>
    <row r="37" spans="1:8" s="26" customFormat="1" ht="30.75">
      <c r="A37" s="42"/>
      <c r="B37" s="22" t="s">
        <v>38</v>
      </c>
      <c r="C37" s="21" t="s">
        <v>102</v>
      </c>
      <c r="D37" s="30">
        <v>28.8</v>
      </c>
      <c r="E37" s="24"/>
      <c r="G37" s="27"/>
      <c r="H37" s="27"/>
    </row>
    <row r="38" spans="1:8" s="26" customFormat="1" ht="15">
      <c r="A38" s="42"/>
      <c r="B38" s="22" t="s">
        <v>120</v>
      </c>
      <c r="C38" s="21" t="s">
        <v>121</v>
      </c>
      <c r="D38" s="30">
        <v>574.99</v>
      </c>
      <c r="E38" s="24"/>
      <c r="G38" s="27"/>
      <c r="H38" s="27"/>
    </row>
    <row r="39" spans="1:8" s="26" customFormat="1" ht="15">
      <c r="A39" s="42"/>
      <c r="B39" s="22" t="s">
        <v>83</v>
      </c>
      <c r="C39" s="21" t="s">
        <v>84</v>
      </c>
      <c r="D39" s="30">
        <v>423</v>
      </c>
      <c r="E39" s="24"/>
      <c r="G39" s="27"/>
      <c r="H39" s="27"/>
    </row>
    <row r="40" spans="1:8" s="26" customFormat="1" ht="30.75">
      <c r="A40" s="42"/>
      <c r="B40" s="22" t="s">
        <v>104</v>
      </c>
      <c r="C40" s="21" t="s">
        <v>103</v>
      </c>
      <c r="D40" s="30">
        <f>260.4+450</f>
        <v>710.4</v>
      </c>
      <c r="E40" s="24"/>
      <c r="G40" s="27"/>
      <c r="H40" s="27"/>
    </row>
    <row r="41" spans="1:8" s="26" customFormat="1" ht="15">
      <c r="A41" s="42"/>
      <c r="B41" s="22" t="s">
        <v>79</v>
      </c>
      <c r="C41" s="23" t="s">
        <v>78</v>
      </c>
      <c r="D41" s="31">
        <v>1145.5</v>
      </c>
      <c r="E41" s="24"/>
      <c r="G41" s="27"/>
      <c r="H41" s="27"/>
    </row>
    <row r="42" spans="1:8" s="26" customFormat="1" ht="30.75">
      <c r="A42" s="42"/>
      <c r="B42" s="22" t="s">
        <v>166</v>
      </c>
      <c r="C42" s="23" t="s">
        <v>167</v>
      </c>
      <c r="D42" s="31">
        <v>13.9</v>
      </c>
      <c r="E42" s="24"/>
      <c r="G42" s="27"/>
      <c r="H42" s="27"/>
    </row>
    <row r="43" spans="1:8" s="26" customFormat="1" ht="62.25">
      <c r="A43" s="42"/>
      <c r="B43" s="22" t="s">
        <v>55</v>
      </c>
      <c r="C43" s="23" t="s">
        <v>61</v>
      </c>
      <c r="D43" s="31">
        <f>3141.11+3107.15+196.79+1577.59</f>
        <v>8022.64</v>
      </c>
      <c r="E43" s="24"/>
      <c r="G43" s="27"/>
      <c r="H43" s="27"/>
    </row>
    <row r="44" spans="1:8" s="26" customFormat="1" ht="30.75">
      <c r="A44" s="42"/>
      <c r="B44" s="22" t="s">
        <v>74</v>
      </c>
      <c r="C44" s="23" t="s">
        <v>45</v>
      </c>
      <c r="D44" s="31">
        <f>339.91+3.68+44.93+22.29+27.87+5.58+79.61+27.57+49.3</f>
        <v>600.74</v>
      </c>
      <c r="E44" s="24"/>
      <c r="G44" s="27"/>
      <c r="H44" s="27"/>
    </row>
    <row r="45" spans="1:8" s="26" customFormat="1" ht="31.5" customHeight="1">
      <c r="A45" s="42"/>
      <c r="B45" s="22" t="s">
        <v>30</v>
      </c>
      <c r="C45" s="23" t="s">
        <v>31</v>
      </c>
      <c r="D45" s="31">
        <v>9990.77</v>
      </c>
      <c r="E45" s="24"/>
      <c r="G45" s="27"/>
      <c r="H45" s="27"/>
    </row>
    <row r="46" spans="1:8" s="26" customFormat="1" ht="31.5" customHeight="1">
      <c r="A46" s="42"/>
      <c r="B46" s="22" t="s">
        <v>96</v>
      </c>
      <c r="C46" s="23" t="s">
        <v>122</v>
      </c>
      <c r="D46" s="31">
        <f>1853.98+1834.92</f>
        <v>3688.9</v>
      </c>
      <c r="E46" s="24"/>
      <c r="G46" s="27"/>
      <c r="H46" s="27"/>
    </row>
    <row r="47" spans="1:8" s="26" customFormat="1" ht="31.5" customHeight="1">
      <c r="A47" s="42"/>
      <c r="B47" s="22" t="s">
        <v>119</v>
      </c>
      <c r="C47" s="23" t="s">
        <v>90</v>
      </c>
      <c r="D47" s="31">
        <v>81.26</v>
      </c>
      <c r="E47" s="24"/>
      <c r="G47" s="27"/>
      <c r="H47" s="27"/>
    </row>
    <row r="48" spans="1:8" s="26" customFormat="1" ht="31.5" customHeight="1">
      <c r="A48" s="42"/>
      <c r="B48" s="22" t="s">
        <v>123</v>
      </c>
      <c r="C48" s="23" t="s">
        <v>124</v>
      </c>
      <c r="D48" s="31">
        <v>490.1</v>
      </c>
      <c r="E48" s="24"/>
      <c r="G48" s="27"/>
      <c r="H48" s="27"/>
    </row>
    <row r="49" spans="1:8" s="26" customFormat="1" ht="46.5">
      <c r="A49" s="42"/>
      <c r="B49" s="22" t="s">
        <v>144</v>
      </c>
      <c r="C49" s="23" t="s">
        <v>135</v>
      </c>
      <c r="D49" s="31">
        <f>251.6+69</f>
        <v>320.6</v>
      </c>
      <c r="E49" s="24"/>
      <c r="G49" s="27"/>
      <c r="H49" s="27"/>
    </row>
    <row r="50" spans="1:8" s="26" customFormat="1" ht="46.5">
      <c r="A50" s="42"/>
      <c r="B50" s="22" t="s">
        <v>136</v>
      </c>
      <c r="C50" s="23" t="s">
        <v>137</v>
      </c>
      <c r="D50" s="31">
        <f>91.1+27.1+78.92</f>
        <v>197.12</v>
      </c>
      <c r="E50" s="24"/>
      <c r="G50" s="27"/>
      <c r="H50" s="27"/>
    </row>
    <row r="51" spans="1:8" s="26" customFormat="1" ht="30.75">
      <c r="A51" s="42"/>
      <c r="B51" s="22" t="s">
        <v>138</v>
      </c>
      <c r="C51" s="23" t="s">
        <v>139</v>
      </c>
      <c r="D51" s="31">
        <v>123.5</v>
      </c>
      <c r="E51" s="24"/>
      <c r="G51" s="27"/>
      <c r="H51" s="27"/>
    </row>
    <row r="52" spans="1:8" s="26" customFormat="1" ht="30.75">
      <c r="A52" s="42"/>
      <c r="B52" s="22" t="s">
        <v>140</v>
      </c>
      <c r="C52" s="23" t="s">
        <v>141</v>
      </c>
      <c r="D52" s="31">
        <v>86.5</v>
      </c>
      <c r="E52" s="24"/>
      <c r="G52" s="27"/>
      <c r="H52" s="27"/>
    </row>
    <row r="53" spans="1:8" s="26" customFormat="1" ht="31.5" customHeight="1">
      <c r="A53" s="42"/>
      <c r="B53" s="22" t="s">
        <v>173</v>
      </c>
      <c r="C53" s="23" t="s">
        <v>129</v>
      </c>
      <c r="D53" s="31">
        <v>25.5</v>
      </c>
      <c r="E53" s="24"/>
      <c r="G53" s="27"/>
      <c r="H53" s="27"/>
    </row>
    <row r="54" spans="1:8" s="26" customFormat="1" ht="30.75">
      <c r="A54" s="42"/>
      <c r="B54" s="22" t="s">
        <v>76</v>
      </c>
      <c r="C54" s="23" t="s">
        <v>77</v>
      </c>
      <c r="D54" s="16">
        <v>2032.1</v>
      </c>
      <c r="E54" s="24"/>
      <c r="G54" s="27"/>
      <c r="H54" s="27"/>
    </row>
    <row r="55" spans="1:8" s="26" customFormat="1" ht="30.75">
      <c r="A55" s="42"/>
      <c r="B55" s="22" t="s">
        <v>163</v>
      </c>
      <c r="C55" s="23" t="s">
        <v>164</v>
      </c>
      <c r="D55" s="16">
        <v>3166.4</v>
      </c>
      <c r="E55" s="24"/>
      <c r="G55" s="27"/>
      <c r="H55" s="27"/>
    </row>
    <row r="56" spans="1:8" s="26" customFormat="1" ht="15">
      <c r="A56" s="42"/>
      <c r="B56" s="22" t="s">
        <v>126</v>
      </c>
      <c r="C56" s="23" t="s">
        <v>128</v>
      </c>
      <c r="D56" s="16">
        <v>28.7</v>
      </c>
      <c r="E56" s="24"/>
      <c r="G56" s="27"/>
      <c r="H56" s="27"/>
    </row>
    <row r="57" spans="1:8" s="26" customFormat="1" ht="30.75">
      <c r="A57" s="42"/>
      <c r="B57" s="22" t="s">
        <v>165</v>
      </c>
      <c r="C57" s="23" t="s">
        <v>87</v>
      </c>
      <c r="D57" s="16">
        <f>912.5+30.1</f>
        <v>942.6</v>
      </c>
      <c r="E57" s="24"/>
      <c r="G57" s="27"/>
      <c r="H57" s="27"/>
    </row>
    <row r="58" spans="1:8" s="26" customFormat="1" ht="30.75">
      <c r="A58" s="42"/>
      <c r="B58" s="22" t="s">
        <v>116</v>
      </c>
      <c r="C58" s="23" t="s">
        <v>46</v>
      </c>
      <c r="D58" s="30">
        <f>17.85+207.27+111.37+27.83+20.13+236.26+283.43+580+375.72+147.75+418.87+53.53+22+191.59+11.28+7.19+22.5+3.51+27+104.92+144.5+238.69+9.9+20.91+33.38+39.29+99.38+99.93+57.96+156.87</f>
        <v>3770.810000000001</v>
      </c>
      <c r="E58" s="24"/>
      <c r="G58" s="27"/>
      <c r="H58" s="27"/>
    </row>
    <row r="59" spans="1:8" s="26" customFormat="1" ht="15">
      <c r="A59" s="42"/>
      <c r="B59" s="22" t="s">
        <v>98</v>
      </c>
      <c r="C59" s="23" t="s">
        <v>95</v>
      </c>
      <c r="D59" s="30">
        <f>515.8+2628.48</f>
        <v>3144.2799999999997</v>
      </c>
      <c r="E59" s="24"/>
      <c r="G59" s="27"/>
      <c r="H59" s="27"/>
    </row>
    <row r="60" spans="1:8" s="26" customFormat="1" ht="30.75">
      <c r="A60" s="42"/>
      <c r="B60" s="22" t="s">
        <v>51</v>
      </c>
      <c r="C60" s="23" t="s">
        <v>52</v>
      </c>
      <c r="D60" s="30">
        <f>29.24</f>
        <v>29.24</v>
      </c>
      <c r="E60" s="24"/>
      <c r="G60" s="27"/>
      <c r="H60" s="27"/>
    </row>
    <row r="61" spans="1:8" s="26" customFormat="1" ht="62.25">
      <c r="A61" s="42"/>
      <c r="B61" s="22" t="s">
        <v>113</v>
      </c>
      <c r="C61" s="23" t="s">
        <v>114</v>
      </c>
      <c r="D61" s="30">
        <v>1146.56</v>
      </c>
      <c r="E61" s="24"/>
      <c r="G61" s="27"/>
      <c r="H61" s="27"/>
    </row>
    <row r="62" spans="1:8" s="26" customFormat="1" ht="46.5">
      <c r="A62" s="42"/>
      <c r="B62" s="22" t="s">
        <v>113</v>
      </c>
      <c r="C62" s="23" t="s">
        <v>150</v>
      </c>
      <c r="D62" s="30">
        <f>1287.89+9830.6</f>
        <v>11118.49</v>
      </c>
      <c r="E62" s="24"/>
      <c r="G62" s="27"/>
      <c r="H62" s="27"/>
    </row>
    <row r="63" spans="1:8" s="26" customFormat="1" ht="46.5">
      <c r="A63" s="42"/>
      <c r="B63" s="22" t="s">
        <v>115</v>
      </c>
      <c r="C63" s="23" t="s">
        <v>149</v>
      </c>
      <c r="D63" s="30">
        <f>10912.01+1254.67</f>
        <v>12166.68</v>
      </c>
      <c r="E63" s="24"/>
      <c r="G63" s="27"/>
      <c r="H63" s="27"/>
    </row>
    <row r="64" spans="1:8" s="26" customFormat="1" ht="93">
      <c r="A64" s="42"/>
      <c r="B64" s="22" t="s">
        <v>99</v>
      </c>
      <c r="C64" s="23" t="s">
        <v>152</v>
      </c>
      <c r="D64" s="30">
        <f>310+13291.3</f>
        <v>13601.3</v>
      </c>
      <c r="E64" s="24"/>
      <c r="G64" s="27"/>
      <c r="H64" s="27"/>
    </row>
    <row r="65" spans="1:8" s="26" customFormat="1" ht="15">
      <c r="A65" s="42"/>
      <c r="B65" s="22" t="s">
        <v>127</v>
      </c>
      <c r="C65" s="23" t="s">
        <v>130</v>
      </c>
      <c r="D65" s="30">
        <v>185.7</v>
      </c>
      <c r="E65" s="24"/>
      <c r="G65" s="27"/>
      <c r="H65" s="27"/>
    </row>
    <row r="66" spans="1:8" s="26" customFormat="1" ht="30.75">
      <c r="A66" s="42"/>
      <c r="B66" s="22" t="s">
        <v>107</v>
      </c>
      <c r="C66" s="23" t="s">
        <v>147</v>
      </c>
      <c r="D66" s="28">
        <f>329.8+306.4+865.1</f>
        <v>1501.3000000000002</v>
      </c>
      <c r="E66" s="24"/>
      <c r="G66" s="27"/>
      <c r="H66" s="27"/>
    </row>
    <row r="67" spans="1:8" s="26" customFormat="1" ht="78">
      <c r="A67" s="42"/>
      <c r="B67" s="22" t="s">
        <v>105</v>
      </c>
      <c r="C67" s="23" t="s">
        <v>106</v>
      </c>
      <c r="D67" s="28">
        <v>2958.4</v>
      </c>
      <c r="E67" s="24"/>
      <c r="G67" s="27"/>
      <c r="H67" s="27"/>
    </row>
    <row r="68" spans="1:8" s="26" customFormat="1" ht="46.5">
      <c r="A68" s="42"/>
      <c r="B68" s="22" t="s">
        <v>44</v>
      </c>
      <c r="C68" s="23" t="s">
        <v>154</v>
      </c>
      <c r="D68" s="28">
        <v>293.6</v>
      </c>
      <c r="E68" s="24"/>
      <c r="G68" s="27"/>
      <c r="H68" s="27"/>
    </row>
    <row r="69" spans="1:8" s="26" customFormat="1" ht="78">
      <c r="A69" s="42"/>
      <c r="B69" s="22" t="s">
        <v>44</v>
      </c>
      <c r="C69" s="21" t="s">
        <v>168</v>
      </c>
      <c r="D69" s="30">
        <f>390+350+373.65+429.05+355.13+122.76+326.97</f>
        <v>2347.56</v>
      </c>
      <c r="E69" s="24"/>
      <c r="G69" s="27"/>
      <c r="H69" s="27"/>
    </row>
    <row r="70" spans="1:8" s="26" customFormat="1" ht="46.5">
      <c r="A70" s="42"/>
      <c r="B70" s="22" t="s">
        <v>80</v>
      </c>
      <c r="C70" s="21" t="s">
        <v>81</v>
      </c>
      <c r="D70" s="30">
        <v>179.4</v>
      </c>
      <c r="E70" s="24"/>
      <c r="G70" s="27"/>
      <c r="H70" s="27"/>
    </row>
    <row r="71" spans="1:8" s="26" customFormat="1" ht="30.75">
      <c r="A71" s="42"/>
      <c r="B71" s="22" t="s">
        <v>41</v>
      </c>
      <c r="C71" s="23" t="s">
        <v>42</v>
      </c>
      <c r="D71" s="16">
        <f>275.4+232.2</f>
        <v>507.59999999999997</v>
      </c>
      <c r="E71" s="24"/>
      <c r="G71" s="27"/>
      <c r="H71" s="27"/>
    </row>
    <row r="72" spans="1:8" s="26" customFormat="1" ht="30.75">
      <c r="A72" s="42"/>
      <c r="B72" s="22" t="s">
        <v>159</v>
      </c>
      <c r="C72" s="23" t="s">
        <v>160</v>
      </c>
      <c r="D72" s="16">
        <v>78.54</v>
      </c>
      <c r="E72" s="24"/>
      <c r="G72" s="27"/>
      <c r="H72" s="27"/>
    </row>
    <row r="73" spans="1:8" s="26" customFormat="1" ht="15">
      <c r="A73" s="42"/>
      <c r="B73" s="22" t="s">
        <v>8</v>
      </c>
      <c r="C73" s="23" t="s">
        <v>94</v>
      </c>
      <c r="D73" s="16">
        <f>225+91.82</f>
        <v>316.82</v>
      </c>
      <c r="E73" s="24"/>
      <c r="G73" s="27"/>
      <c r="H73" s="27"/>
    </row>
    <row r="74" spans="1:8" s="26" customFormat="1" ht="30.75">
      <c r="A74" s="42"/>
      <c r="B74" s="22" t="s">
        <v>8</v>
      </c>
      <c r="C74" s="23" t="s">
        <v>97</v>
      </c>
      <c r="D74" s="16">
        <f>221.2</f>
        <v>221.2</v>
      </c>
      <c r="E74" s="24"/>
      <c r="G74" s="27"/>
      <c r="H74" s="27"/>
    </row>
    <row r="75" spans="1:8" s="26" customFormat="1" ht="62.25">
      <c r="A75" s="42"/>
      <c r="B75" s="22" t="s">
        <v>110</v>
      </c>
      <c r="C75" s="23" t="s">
        <v>111</v>
      </c>
      <c r="D75" s="16">
        <v>115.1</v>
      </c>
      <c r="E75" s="24"/>
      <c r="G75" s="27"/>
      <c r="H75" s="27"/>
    </row>
    <row r="76" spans="1:8" s="26" customFormat="1" ht="30.75">
      <c r="A76" s="42"/>
      <c r="B76" s="22" t="s">
        <v>108</v>
      </c>
      <c r="C76" s="23" t="s">
        <v>109</v>
      </c>
      <c r="D76" s="16">
        <v>70</v>
      </c>
      <c r="E76" s="24"/>
      <c r="G76" s="27"/>
      <c r="H76" s="27"/>
    </row>
    <row r="77" spans="1:8" s="26" customFormat="1" ht="46.5">
      <c r="A77" s="42"/>
      <c r="B77" s="22" t="s">
        <v>100</v>
      </c>
      <c r="C77" s="23" t="s">
        <v>101</v>
      </c>
      <c r="D77" s="16">
        <v>6000</v>
      </c>
      <c r="E77" s="24"/>
      <c r="G77" s="27"/>
      <c r="H77" s="27"/>
    </row>
    <row r="78" spans="1:8" s="26" customFormat="1" ht="78">
      <c r="A78" s="42"/>
      <c r="B78" s="22" t="s">
        <v>43</v>
      </c>
      <c r="C78" s="23" t="s">
        <v>85</v>
      </c>
      <c r="D78" s="16">
        <v>498</v>
      </c>
      <c r="E78" s="24"/>
      <c r="G78" s="27"/>
      <c r="H78" s="27"/>
    </row>
    <row r="79" spans="1:8" s="26" customFormat="1" ht="30.75">
      <c r="A79" s="42"/>
      <c r="B79" s="22" t="s">
        <v>117</v>
      </c>
      <c r="C79" s="23" t="s">
        <v>73</v>
      </c>
      <c r="D79" s="16">
        <v>186.11</v>
      </c>
      <c r="E79" s="24"/>
      <c r="G79" s="27"/>
      <c r="H79" s="27"/>
    </row>
    <row r="80" spans="1:8" s="26" customFormat="1" ht="62.25">
      <c r="A80" s="42"/>
      <c r="B80" s="22" t="s">
        <v>170</v>
      </c>
      <c r="C80" s="23" t="s">
        <v>169</v>
      </c>
      <c r="D80" s="16">
        <v>1101.03</v>
      </c>
      <c r="E80" s="24"/>
      <c r="G80" s="27"/>
      <c r="H80" s="27"/>
    </row>
    <row r="81" spans="1:8" s="26" customFormat="1" ht="62.25">
      <c r="A81" s="42"/>
      <c r="B81" s="22" t="s">
        <v>112</v>
      </c>
      <c r="C81" s="23" t="s">
        <v>148</v>
      </c>
      <c r="D81" s="16">
        <f>400.65+500+300</f>
        <v>1200.65</v>
      </c>
      <c r="E81" s="24"/>
      <c r="G81" s="27"/>
      <c r="H81" s="27"/>
    </row>
    <row r="82" spans="1:8" s="26" customFormat="1" ht="30.75">
      <c r="A82" s="42"/>
      <c r="B82" s="22" t="s">
        <v>57</v>
      </c>
      <c r="C82" s="23" t="s">
        <v>58</v>
      </c>
      <c r="D82" s="16">
        <v>739.2</v>
      </c>
      <c r="E82" s="24"/>
      <c r="G82" s="27"/>
      <c r="H82" s="27"/>
    </row>
    <row r="83" spans="1:8" s="26" customFormat="1" ht="30.75">
      <c r="A83" s="42"/>
      <c r="B83" s="22" t="s">
        <v>82</v>
      </c>
      <c r="C83" s="23" t="s">
        <v>142</v>
      </c>
      <c r="D83" s="16">
        <v>163.9</v>
      </c>
      <c r="E83" s="24"/>
      <c r="G83" s="27"/>
      <c r="H83" s="27"/>
    </row>
    <row r="84" spans="1:8" s="26" customFormat="1" ht="78">
      <c r="A84" s="42"/>
      <c r="B84" s="22" t="s">
        <v>143</v>
      </c>
      <c r="C84" s="23" t="s">
        <v>146</v>
      </c>
      <c r="D84" s="16">
        <v>1972.4</v>
      </c>
      <c r="E84" s="24"/>
      <c r="G84" s="27"/>
      <c r="H84" s="27"/>
    </row>
    <row r="85" spans="1:8" s="26" customFormat="1" ht="15">
      <c r="A85" s="42"/>
      <c r="B85" s="22" t="s">
        <v>92</v>
      </c>
      <c r="C85" s="23" t="s">
        <v>93</v>
      </c>
      <c r="D85" s="16">
        <v>40.16</v>
      </c>
      <c r="E85" s="24"/>
      <c r="G85" s="27"/>
      <c r="H85" s="27"/>
    </row>
    <row r="86" spans="1:8" s="26" customFormat="1" ht="46.5">
      <c r="A86" s="42"/>
      <c r="B86" s="22" t="s">
        <v>91</v>
      </c>
      <c r="C86" s="23" t="s">
        <v>86</v>
      </c>
      <c r="D86" s="16">
        <f>395+249.7+227.37+395.6</f>
        <v>1267.67</v>
      </c>
      <c r="E86" s="24"/>
      <c r="G86" s="27"/>
      <c r="H86" s="27"/>
    </row>
    <row r="87" spans="1:8" s="26" customFormat="1" ht="15">
      <c r="A87" s="42"/>
      <c r="B87" s="22" t="s">
        <v>59</v>
      </c>
      <c r="C87" s="23" t="s">
        <v>60</v>
      </c>
      <c r="D87" s="16">
        <v>1950</v>
      </c>
      <c r="E87" s="24"/>
      <c r="G87" s="27"/>
      <c r="H87" s="27"/>
    </row>
    <row r="88" spans="1:8" s="26" customFormat="1" ht="15">
      <c r="A88" s="42"/>
      <c r="B88" s="25" t="s">
        <v>53</v>
      </c>
      <c r="C88" s="21" t="s">
        <v>54</v>
      </c>
      <c r="D88" s="16">
        <v>117.77</v>
      </c>
      <c r="E88" s="24"/>
      <c r="G88" s="27"/>
      <c r="H88" s="27"/>
    </row>
    <row r="89" spans="1:8" s="26" customFormat="1" ht="15">
      <c r="A89" s="42"/>
      <c r="B89" s="25" t="s">
        <v>36</v>
      </c>
      <c r="C89" s="21" t="s">
        <v>37</v>
      </c>
      <c r="D89" s="16">
        <v>6832.5</v>
      </c>
      <c r="E89" s="24"/>
      <c r="G89" s="27"/>
      <c r="H89" s="27"/>
    </row>
    <row r="90" spans="1:8" s="26" customFormat="1" ht="30.75">
      <c r="A90" s="42"/>
      <c r="B90" s="25" t="s">
        <v>151</v>
      </c>
      <c r="C90" s="21" t="s">
        <v>153</v>
      </c>
      <c r="D90" s="16">
        <v>443.61</v>
      </c>
      <c r="E90" s="24"/>
      <c r="F90" s="27"/>
      <c r="G90" s="27"/>
      <c r="H90" s="27"/>
    </row>
    <row r="91" spans="1:5" ht="54" customHeight="1">
      <c r="A91" s="43" t="s">
        <v>174</v>
      </c>
      <c r="B91" s="44"/>
      <c r="C91" s="44"/>
      <c r="D91" s="44"/>
      <c r="E91" s="44"/>
    </row>
    <row r="92" spans="1:5" ht="14.25">
      <c r="A92" s="2"/>
      <c r="B92" s="3"/>
      <c r="C92" s="2"/>
      <c r="D92" s="2"/>
      <c r="E92" s="2"/>
    </row>
    <row r="93" spans="2:5" ht="14.25">
      <c r="B93" s="1"/>
      <c r="E93" s="1"/>
    </row>
    <row r="94" spans="2:5" ht="14.25">
      <c r="B94" s="1"/>
      <c r="E94" s="1"/>
    </row>
    <row r="95" spans="2:5" ht="14.25">
      <c r="B95" s="35"/>
      <c r="C95" s="35"/>
      <c r="D95" s="35"/>
      <c r="E95" s="35"/>
    </row>
    <row r="96" spans="2:5" ht="14.25">
      <c r="B96" s="35"/>
      <c r="C96" s="35"/>
      <c r="D96" s="35"/>
      <c r="E96" s="36"/>
    </row>
    <row r="97" spans="2:5" ht="14.25">
      <c r="B97" s="36"/>
      <c r="C97" s="35"/>
      <c r="D97" s="35"/>
      <c r="E97" s="36"/>
    </row>
    <row r="98" spans="2:5" ht="14.25">
      <c r="B98" s="35"/>
      <c r="C98" s="35"/>
      <c r="D98" s="35"/>
      <c r="E98" s="36"/>
    </row>
    <row r="99" spans="2:5" ht="14.25">
      <c r="B99" s="35"/>
      <c r="C99" s="35"/>
      <c r="D99" s="35"/>
      <c r="E99" s="36"/>
    </row>
    <row r="100" spans="2:5" ht="14.25">
      <c r="B100" s="35"/>
      <c r="C100" s="27"/>
      <c r="D100" s="35"/>
      <c r="E100" s="36"/>
    </row>
    <row r="101" spans="2:5" ht="14.25">
      <c r="B101" s="36"/>
      <c r="C101" s="36"/>
      <c r="D101" s="35"/>
      <c r="E101" s="36"/>
    </row>
    <row r="102" spans="2:5" ht="14.25">
      <c r="B102" s="36"/>
      <c r="C102" s="36"/>
      <c r="D102" s="35"/>
      <c r="E102" s="36"/>
    </row>
    <row r="103" spans="2:5" ht="14.25">
      <c r="B103" s="36"/>
      <c r="C103" s="36"/>
      <c r="D103" s="35"/>
      <c r="E103" s="36"/>
    </row>
    <row r="104" spans="2:5" ht="14.25">
      <c r="B104" s="36"/>
      <c r="C104" s="36"/>
      <c r="D104" s="35"/>
      <c r="E104" s="36"/>
    </row>
    <row r="105" spans="2:5" ht="14.25">
      <c r="B105" s="36"/>
      <c r="C105" s="36"/>
      <c r="D105" s="35"/>
      <c r="E105" s="36"/>
    </row>
    <row r="106" spans="2:5" ht="14.25">
      <c r="B106" s="36"/>
      <c r="C106" s="36"/>
      <c r="D106" s="35"/>
      <c r="E106" s="36"/>
    </row>
    <row r="107" spans="2:5" ht="14.25">
      <c r="B107" s="36"/>
      <c r="C107" s="36"/>
      <c r="D107" s="35"/>
      <c r="E107" s="36"/>
    </row>
    <row r="108" spans="2:5" ht="14.25">
      <c r="B108" s="36"/>
      <c r="C108" s="36"/>
      <c r="D108" s="36"/>
      <c r="E108" s="36"/>
    </row>
  </sheetData>
  <sheetProtection/>
  <mergeCells count="4">
    <mergeCell ref="D2:E2"/>
    <mergeCell ref="A3:E3"/>
    <mergeCell ref="A6:A90"/>
    <mergeCell ref="A91:E91"/>
  </mergeCells>
  <printOptions/>
  <pageMargins left="0.7086614173228347" right="0.1968503937007874" top="0.1968503937007874" bottom="0.15748031496062992" header="0.11811023622047245" footer="0.11811023622047245"/>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2016-04-26T13:18:11Z</cp:lastPrinted>
  <dcterms:created xsi:type="dcterms:W3CDTF">2006-09-28T05:33:49Z</dcterms:created>
  <dcterms:modified xsi:type="dcterms:W3CDTF">2020-02-17T09:50:02Z</dcterms:modified>
  <cp:category/>
  <cp:version/>
  <cp:contentType/>
  <cp:contentStatus/>
</cp:coreProperties>
</file>