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рил 3" sheetId="1" r:id="rId1"/>
  </sheets>
  <definedNames>
    <definedName name="_xlnm.Print_Area">#REF!</definedName>
    <definedName name="_xlnm.Print_Area_1">'прил 3'!$A$1:$O$59</definedName>
    <definedName name="_xlnm.Print_Area_2">#REF!</definedName>
    <definedName name="_xlnm.Print_Area_3">#REF!</definedName>
    <definedName name="_xlnm.Print_Titles">#REF!</definedName>
    <definedName name="_xlnm.Print_Titles_1">'прил 3'!$12:$12</definedName>
    <definedName name="_xlnm.Print_Titles_2">#REF!</definedName>
    <definedName name="_xlnm.Print_Titles_3">#REF!</definedName>
    <definedName name="_xlnm.Print_Titles" localSheetId="0">'прил 3'!$12:$12</definedName>
    <definedName name="_xlnm.Print_Area" localSheetId="0">'прил 3'!$A$1:$O$59</definedName>
  </definedNames>
  <calcPr fullCalcOnLoad="1"/>
</workbook>
</file>

<file path=xl/sharedStrings.xml><?xml version="1.0" encoding="utf-8"?>
<sst xmlns="http://schemas.openxmlformats.org/spreadsheetml/2006/main" count="249" uniqueCount="107">
  <si>
    <t>Приложение №1</t>
  </si>
  <si>
    <t>к постановлению Администрации города</t>
  </si>
  <si>
    <t>Приложение №3</t>
  </si>
  <si>
    <t>к муниципальной программе  города Новошахтинска «Информационное общество»</t>
  </si>
  <si>
    <t>Расходы бюджета города  на реализацию программы</t>
  </si>
  <si>
    <t>№    п/п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</si>
  <si>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</si>
  <si>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</si>
  <si>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</si>
  <si>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 xml:space="preserve">Код бюджетной  классификации   
</t>
  </si>
  <si>
    <t>Расходы (тыс. руб.), годы</t>
  </si>
  <si>
    <t>ГРБС</t>
  </si>
  <si>
    <t>РзПр</t>
  </si>
  <si>
    <t>ЦСР</t>
  </si>
  <si>
    <t>ВР</t>
  </si>
  <si>
    <t>Муниципальная программа</t>
  </si>
  <si>
    <t>Информационное общество</t>
  </si>
  <si>
    <t>всего, в том числе:</t>
  </si>
  <si>
    <t>Х</t>
  </si>
  <si>
    <t>1.1.</t>
  </si>
  <si>
    <t>МБУ г. Новошахтинска «МФЦ», всего</t>
  </si>
  <si>
    <t>0113</t>
  </si>
  <si>
    <t>1006</t>
  </si>
  <si>
    <t>1.2.</t>
  </si>
  <si>
    <t>Сектор автоматизации Администрации города, всего</t>
  </si>
  <si>
    <t>0104</t>
  </si>
  <si>
    <t>Подпрограмма №1</t>
  </si>
  <si>
    <t>Организация предоставления государственных и муниципальных услуг по принципу «одного окна»</t>
  </si>
  <si>
    <t>МБУ г. Новошахтинска «МФЦ»</t>
  </si>
  <si>
    <t>2.1.</t>
  </si>
  <si>
    <t xml:space="preserve">Основное мероприятие </t>
  </si>
  <si>
    <t>Предоставление государственных и муниципальных услуг по принципу «одного окна»</t>
  </si>
  <si>
    <t>2.1.1.</t>
  </si>
  <si>
    <t>Мероприятие</t>
  </si>
  <si>
    <t>Нормативное правовое регулирование предоставления муниципальных услуг</t>
  </si>
  <si>
    <t xml:space="preserve">отдел главного архитектора Администрации города; 
отдел жилищной политики Администрации города; 
отдел по работе с населением Администрации города;
Комитет по управлению имуществом Администрации города;
Управление образования Администрации города;
МКУ «УЖКХ» 
</t>
  </si>
  <si>
    <t>2.1.2.</t>
  </si>
  <si>
    <t>Обучение и повышение квалификации сотрудников МБУ г. Новошахтинска «МФЦ»</t>
  </si>
  <si>
    <t>63 1 0059</t>
  </si>
  <si>
    <t>2.1.3.</t>
  </si>
  <si>
    <t>Повышение информированности заявителей о порядке, способах и условиях оказания государственных и муниципальных услуг</t>
  </si>
  <si>
    <t>611</t>
  </si>
  <si>
    <t>2.1.4.</t>
  </si>
  <si>
    <t>Внедрение принципа экстерриториальности</t>
  </si>
  <si>
    <t>63 1 2560</t>
  </si>
  <si>
    <t>63 1 7360</t>
  </si>
  <si>
    <t>2.1.5.</t>
  </si>
  <si>
    <t>Обеспечение деятельности МБУ г. Новошахтинска «МФЦ»</t>
  </si>
  <si>
    <t>63 1 7211</t>
  </si>
  <si>
    <t>2.2.</t>
  </si>
  <si>
    <t>Основное мероприятие</t>
  </si>
  <si>
    <t>Создание комфортных условий для заявителей при предоставлении государственных и муниципальных услуг в МБУ г. Новошахтинска «МФЦ»</t>
  </si>
  <si>
    <t>2.2.1.</t>
  </si>
  <si>
    <t>Обеспечение посетителей бесплатной питьевой водой</t>
  </si>
  <si>
    <t>2.2.2.</t>
  </si>
  <si>
    <t>Приобретение мебели для сектора ожидания заявителей</t>
  </si>
  <si>
    <t>2.2.3.</t>
  </si>
  <si>
    <t>Проведение аукциона с целью заключения договора аренды помещения для размещения МБУ г. Новошахтинска «МФЦ»</t>
  </si>
  <si>
    <t>2.3.</t>
  </si>
  <si>
    <t>Развитие  информационной и телекоммуникационной инфраструктуры</t>
  </si>
  <si>
    <t>2.3.1.</t>
  </si>
  <si>
    <t>Приобретение компьютерной и оргтехники</t>
  </si>
  <si>
    <t>2.3.2.</t>
  </si>
  <si>
    <t>Закупка и обновление программного обеспечение</t>
  </si>
  <si>
    <t>2.3.3.</t>
  </si>
  <si>
    <t>Монтаж локально-вычислительной и телефонной сети</t>
  </si>
  <si>
    <t>2.4.</t>
  </si>
  <si>
    <t>Обеспечение безопасности информации и персональных данных на  объектах информатизации МБУ г. Новошахтинска «МФЦ»</t>
  </si>
  <si>
    <t>2.4.1.</t>
  </si>
  <si>
    <t>Проведение аттестации АРМ</t>
  </si>
  <si>
    <t>2.4.2.</t>
  </si>
  <si>
    <t>Приобретение ЭЦП для  СМЭВ</t>
  </si>
  <si>
    <t>Подпрограмма №2</t>
  </si>
  <si>
    <t xml:space="preserve">Развитие и использование информационных и телекоммуникационных технологий </t>
  </si>
  <si>
    <t>Сектор автоматизации Администрации города</t>
  </si>
  <si>
    <t>63 2 2326</t>
  </si>
  <si>
    <t>240</t>
  </si>
  <si>
    <t>3.1.</t>
  </si>
  <si>
    <t>Развитие информационной и телекоммуникационной инфраструктуры</t>
  </si>
  <si>
    <t>244</t>
  </si>
  <si>
    <t>3.1.1.</t>
  </si>
  <si>
    <t xml:space="preserve">Мероприятие </t>
  </si>
  <si>
    <t>Закупка компьютерной и оргтехники, автоматической телефонной станции и телефонных аппаратов в Администрации города</t>
  </si>
  <si>
    <t>3.1.2.</t>
  </si>
  <si>
    <t>Техническая поддержка и обслуживание официального сайта Администрации города</t>
  </si>
  <si>
    <t>3.1.3.</t>
  </si>
  <si>
    <t>3.2.</t>
  </si>
  <si>
    <t>Использование информационно-коммуникационных технологий в деятельности Администрации города</t>
  </si>
  <si>
    <t>3.2.1.</t>
  </si>
  <si>
    <t>Подключение отдаленных структурных подразделений Администрации города к телекоммуникационной сети Интернет</t>
  </si>
  <si>
    <t>3.2.2.</t>
  </si>
  <si>
    <t>Оказание консультационной и технической поддержки</t>
  </si>
  <si>
    <t>3.2.3.</t>
  </si>
  <si>
    <t>Перевод архивных документов в электронный вид</t>
  </si>
  <si>
    <t>Архивный отдел Администрации города</t>
  </si>
  <si>
    <t>3.2.4.</t>
  </si>
  <si>
    <t>Создание условий для повышения компьютерной грамотности населения</t>
  </si>
  <si>
    <t>Контрольно-организационный сектор Администрации города</t>
  </si>
  <si>
    <t>3.3.</t>
  </si>
  <si>
    <t>Обеспечение информационной безопасности</t>
  </si>
  <si>
    <t>3.3.1.</t>
  </si>
  <si>
    <t>Обеспечение защиты информации в информационных системах Администрации города</t>
  </si>
  <si>
    <t>3.3.2.</t>
  </si>
  <si>
    <t>Приобретение ЭЦП для должностных лиц Администрации города</t>
  </si>
  <si>
    <t>Управляющий делами Администрации города</t>
  </si>
  <si>
    <t>Ю.А.Лубенцов</t>
  </si>
  <si>
    <t xml:space="preserve">от 26.05.2014 № 666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</si>
</sst>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#,##0.00_ ;\-#,##0.00\ "/>
    <numFmt numFmtId="167" formatCode="#,##0.00_р_."/>
    <numFmt numFmtId="168" formatCode="0.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33" applyNumberFormat="1" applyFont="1" applyAlignment="1">
      <alignment horizontal="center" vertical="top" wrapText="1"/>
      <protection/>
    </xf>
    <xf numFmtId="0" fontId="18" fillId="0" borderId="0" xfId="33" applyFont="1" applyAlignment="1">
      <alignment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vertical="center" wrapText="1"/>
      <protection/>
    </xf>
    <xf numFmtId="0" fontId="18" fillId="0" borderId="10" xfId="33" applyNumberFormat="1" applyFont="1" applyBorder="1" applyAlignment="1">
      <alignment horizontal="center" vertical="top" wrapText="1"/>
      <protection/>
    </xf>
    <xf numFmtId="0" fontId="18" fillId="0" borderId="10" xfId="33" applyFont="1" applyBorder="1" applyAlignment="1">
      <alignment horizontal="center" wrapText="1"/>
      <protection/>
    </xf>
    <xf numFmtId="0" fontId="18" fillId="0" borderId="10" xfId="33" applyFont="1" applyBorder="1" applyAlignment="1">
      <alignment horizontal="left" vertical="top" wrapText="1"/>
      <protection/>
    </xf>
    <xf numFmtId="165" fontId="18" fillId="0" borderId="10" xfId="33" applyNumberFormat="1" applyFont="1" applyBorder="1" applyAlignment="1">
      <alignment horizontal="center" vertical="center" wrapText="1"/>
      <protection/>
    </xf>
    <xf numFmtId="165" fontId="18" fillId="0" borderId="0" xfId="33" applyNumberFormat="1" applyFont="1" applyAlignment="1">
      <alignment wrapText="1"/>
      <protection/>
    </xf>
    <xf numFmtId="165" fontId="18" fillId="0" borderId="0" xfId="33" applyNumberFormat="1" applyFont="1" applyAlignment="1">
      <alignment horizontal="center" wrapText="1"/>
      <protection/>
    </xf>
    <xf numFmtId="49" fontId="18" fillId="0" borderId="10" xfId="33" applyNumberFormat="1" applyFont="1" applyBorder="1" applyAlignment="1">
      <alignment horizontal="center" vertical="center" wrapText="1"/>
      <protection/>
    </xf>
    <xf numFmtId="165" fontId="18" fillId="24" borderId="10" xfId="33" applyNumberFormat="1" applyFont="1" applyFill="1" applyBorder="1" applyAlignment="1">
      <alignment horizontal="center" vertical="center" wrapText="1"/>
      <protection/>
    </xf>
    <xf numFmtId="0" fontId="18" fillId="24" borderId="10" xfId="33" applyFont="1" applyFill="1" applyBorder="1" applyAlignment="1">
      <alignment horizontal="left" vertical="top" wrapText="1"/>
      <protection/>
    </xf>
    <xf numFmtId="49" fontId="18" fillId="24" borderId="10" xfId="33" applyNumberFormat="1" applyFont="1" applyFill="1" applyBorder="1" applyAlignment="1">
      <alignment horizontal="center" vertical="center" wrapText="1"/>
      <protection/>
    </xf>
    <xf numFmtId="0" fontId="18" fillId="24" borderId="10" xfId="33" applyFont="1" applyFill="1" applyBorder="1" applyAlignment="1">
      <alignment horizontal="center" vertical="center" wrapText="1"/>
      <protection/>
    </xf>
    <xf numFmtId="0" fontId="18" fillId="24" borderId="0" xfId="33" applyFont="1" applyFill="1" applyAlignment="1">
      <alignment wrapText="1"/>
      <protection/>
    </xf>
    <xf numFmtId="168" fontId="18" fillId="24" borderId="0" xfId="33" applyNumberFormat="1" applyFont="1" applyFill="1" applyAlignment="1">
      <alignment wrapText="1"/>
      <protection/>
    </xf>
    <xf numFmtId="165" fontId="18" fillId="24" borderId="0" xfId="33" applyNumberFormat="1" applyFont="1" applyFill="1" applyAlignment="1">
      <alignment horizontal="center" wrapText="1"/>
      <protection/>
    </xf>
    <xf numFmtId="168" fontId="18" fillId="24" borderId="10" xfId="33" applyNumberFormat="1" applyFont="1" applyFill="1" applyBorder="1" applyAlignment="1">
      <alignment horizontal="center" vertical="center" wrapText="1"/>
      <protection/>
    </xf>
    <xf numFmtId="0" fontId="18" fillId="0" borderId="10" xfId="33" applyFont="1" applyFill="1" applyBorder="1" applyAlignment="1">
      <alignment horizontal="left" vertical="top" wrapText="1"/>
      <protection/>
    </xf>
    <xf numFmtId="0" fontId="18" fillId="25" borderId="0" xfId="33" applyFont="1" applyFill="1" applyAlignment="1">
      <alignment wrapText="1"/>
      <protection/>
    </xf>
    <xf numFmtId="165" fontId="18" fillId="25" borderId="0" xfId="33" applyNumberFormat="1" applyFont="1" applyFill="1" applyAlignment="1">
      <alignment horizontal="center" wrapText="1"/>
      <protection/>
    </xf>
    <xf numFmtId="16" fontId="18" fillId="0" borderId="10" xfId="33" applyNumberFormat="1" applyFont="1" applyBorder="1" applyAlignment="1">
      <alignment horizontal="center" vertical="top" wrapText="1"/>
      <protection/>
    </xf>
    <xf numFmtId="1" fontId="18" fillId="0" borderId="10" xfId="33" applyNumberFormat="1" applyFont="1" applyBorder="1" applyAlignment="1">
      <alignment horizontal="center" vertical="top" wrapText="1"/>
      <protection/>
    </xf>
    <xf numFmtId="0" fontId="18" fillId="0" borderId="0" xfId="33" applyFont="1" applyBorder="1" applyAlignment="1">
      <alignment horizontal="left" vertical="top" wrapText="1"/>
      <protection/>
    </xf>
    <xf numFmtId="0" fontId="18" fillId="0" borderId="0" xfId="33" applyFont="1" applyBorder="1" applyAlignment="1">
      <alignment horizontal="center" vertical="center" wrapText="1"/>
      <protection/>
    </xf>
    <xf numFmtId="165" fontId="18" fillId="0" borderId="0" xfId="33" applyNumberFormat="1" applyFont="1" applyBorder="1" applyAlignment="1">
      <alignment horizontal="center" vertical="center" wrapText="1"/>
      <protection/>
    </xf>
    <xf numFmtId="0" fontId="18" fillId="0" borderId="0" xfId="33" applyFont="1" applyBorder="1" applyAlignment="1">
      <alignment vertical="center" wrapText="1"/>
      <protection/>
    </xf>
    <xf numFmtId="0" fontId="18" fillId="0" borderId="0" xfId="33" applyFont="1" applyAlignment="1">
      <alignment horizontal="left" wrapText="1"/>
      <protection/>
    </xf>
    <xf numFmtId="0" fontId="18" fillId="0" borderId="0" xfId="33" applyFont="1" applyAlignment="1">
      <alignment vertical="center" wrapText="1"/>
      <protection/>
    </xf>
    <xf numFmtId="0" fontId="19" fillId="0" borderId="0" xfId="33" applyNumberFormat="1" applyFont="1" applyAlignment="1">
      <alignment horizontal="center" vertical="top" wrapText="1"/>
      <protection/>
    </xf>
    <xf numFmtId="0" fontId="19" fillId="0" borderId="0" xfId="33" applyFont="1" applyBorder="1" applyAlignment="1">
      <alignment vertical="center" wrapText="1"/>
      <protection/>
    </xf>
    <xf numFmtId="0" fontId="18" fillId="0" borderId="0" xfId="33" applyFont="1" applyBorder="1" applyAlignment="1">
      <alignment horizontal="left" vertical="center" wrapText="1"/>
      <protection/>
    </xf>
    <xf numFmtId="0" fontId="18" fillId="0" borderId="0" xfId="33" applyFont="1" applyBorder="1" applyAlignment="1">
      <alignment horizontal="left" wrapText="1"/>
      <protection/>
    </xf>
    <xf numFmtId="0" fontId="18" fillId="0" borderId="10" xfId="33" applyNumberFormat="1" applyFont="1" applyBorder="1" applyAlignment="1">
      <alignment horizontal="center" vertical="top" wrapText="1"/>
      <protection/>
    </xf>
    <xf numFmtId="0" fontId="18" fillId="24" borderId="10" xfId="33" applyFont="1" applyFill="1" applyBorder="1" applyAlignment="1">
      <alignment horizontal="left" vertical="top" wrapText="1"/>
      <protection/>
    </xf>
    <xf numFmtId="0" fontId="18" fillId="0" borderId="10" xfId="33" applyFont="1" applyFill="1" applyBorder="1" applyAlignment="1">
      <alignment horizontal="left" vertical="top" wrapText="1"/>
      <protection/>
    </xf>
    <xf numFmtId="0" fontId="19" fillId="0" borderId="0" xfId="33" applyFont="1" applyBorder="1" applyAlignment="1">
      <alignment horizontal="left" vertical="center" wrapText="1"/>
      <protection/>
    </xf>
    <xf numFmtId="0" fontId="19" fillId="0" borderId="0" xfId="33" applyFont="1" applyBorder="1" applyAlignment="1">
      <alignment horizontal="left" wrapText="1"/>
      <protection/>
    </xf>
    <xf numFmtId="165" fontId="18" fillId="24" borderId="10" xfId="33" applyNumberFormat="1" applyFont="1" applyFill="1" applyBorder="1" applyAlignment="1">
      <alignment horizontal="center" vertical="center" wrapText="1"/>
      <protection/>
    </xf>
    <xf numFmtId="0" fontId="18" fillId="24" borderId="10" xfId="33" applyNumberFormat="1" applyFont="1" applyFill="1" applyBorder="1" applyAlignment="1">
      <alignment horizontal="center" vertical="top" wrapText="1"/>
      <protection/>
    </xf>
    <xf numFmtId="0" fontId="18" fillId="24" borderId="10" xfId="33" applyFont="1" applyFill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167" fontId="18" fillId="24" borderId="10" xfId="33" applyNumberFormat="1" applyFont="1" applyFill="1" applyBorder="1" applyAlignment="1">
      <alignment horizontal="center" vertical="center" wrapText="1"/>
      <protection/>
    </xf>
    <xf numFmtId="4" fontId="18" fillId="24" borderId="10" xfId="33" applyNumberFormat="1" applyFont="1" applyFill="1" applyBorder="1" applyAlignment="1">
      <alignment horizontal="center" vertical="center" wrapText="1"/>
      <protection/>
    </xf>
    <xf numFmtId="165" fontId="18" fillId="0" borderId="10" xfId="33" applyNumberFormat="1" applyFont="1" applyBorder="1" applyAlignment="1">
      <alignment horizontal="center" vertical="center" wrapText="1"/>
      <protection/>
    </xf>
    <xf numFmtId="166" fontId="18" fillId="24" borderId="10" xfId="33" applyNumberFormat="1" applyFont="1" applyFill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left" vertical="top" wrapText="1"/>
      <protection/>
    </xf>
    <xf numFmtId="0" fontId="19" fillId="24" borderId="0" xfId="33" applyFont="1" applyFill="1" applyBorder="1" applyAlignment="1">
      <alignment horizontal="center" wrapText="1"/>
      <protection/>
    </xf>
    <xf numFmtId="0" fontId="18" fillId="24" borderId="0" xfId="33" applyFont="1" applyFill="1" applyBorder="1" applyAlignment="1">
      <alignment horizontal="center" wrapText="1"/>
      <protection/>
    </xf>
    <xf numFmtId="0" fontId="18" fillId="0" borderId="10" xfId="3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view="pageBreakPreview" zoomScale="66" zoomScaleNormal="84" zoomScaleSheetLayoutView="66" zoomScalePageLayoutView="0" workbookViewId="0" topLeftCell="A49">
      <selection activeCell="F15" sqref="F15"/>
    </sheetView>
  </sheetViews>
  <sheetFormatPr defaultColWidth="9.140625" defaultRowHeight="12.75"/>
  <cols>
    <col min="1" max="1" width="8.28125" style="1" customWidth="1"/>
    <col min="2" max="2" width="23.28125" style="2" customWidth="1"/>
    <col min="3" max="3" width="54.00390625" style="2" customWidth="1"/>
    <col min="4" max="4" width="38.8515625" style="2" customWidth="1"/>
    <col min="5" max="5" width="8.57421875" style="2" customWidth="1"/>
    <col min="6" max="6" width="7.7109375" style="2" customWidth="1"/>
    <col min="7" max="7" width="13.8515625" style="2" customWidth="1"/>
    <col min="8" max="8" width="8.00390625" style="2" customWidth="1"/>
    <col min="9" max="9" width="12.57421875" style="2" customWidth="1"/>
    <col min="10" max="10" width="13.140625" style="2" customWidth="1"/>
    <col min="11" max="11" width="11.421875" style="2" customWidth="1"/>
    <col min="12" max="12" width="13.28125" style="2" customWidth="1"/>
    <col min="13" max="13" width="12.00390625" style="2" customWidth="1"/>
    <col min="14" max="14" width="12.421875" style="2" customWidth="1"/>
    <col min="15" max="15" width="14.140625" style="2" customWidth="1"/>
    <col min="16" max="16" width="9.140625" style="2" customWidth="1"/>
    <col min="17" max="17" width="21.28125" style="2" customWidth="1"/>
    <col min="18" max="18" width="10.140625" style="2" customWidth="1"/>
    <col min="19" max="16384" width="9.140625" style="2" customWidth="1"/>
  </cols>
  <sheetData>
    <row r="1" spans="11:15" ht="15" customHeight="1">
      <c r="K1" s="34"/>
      <c r="L1" s="34"/>
      <c r="M1" s="34"/>
      <c r="N1" s="34"/>
      <c r="O1" s="34"/>
    </row>
    <row r="2" spans="11:15" ht="15.75" customHeight="1">
      <c r="K2" s="39" t="s">
        <v>0</v>
      </c>
      <c r="L2" s="39"/>
      <c r="M2" s="39"/>
      <c r="N2" s="39"/>
      <c r="O2" s="39"/>
    </row>
    <row r="3" spans="11:15" ht="15.75" customHeight="1">
      <c r="K3" s="39" t="s">
        <v>1</v>
      </c>
      <c r="L3" s="39"/>
      <c r="M3" s="39"/>
      <c r="N3" s="39"/>
      <c r="O3" s="39"/>
    </row>
    <row r="4" spans="11:15" ht="17.25" customHeight="1">
      <c r="K4" s="39" t="s">
        <v>106</v>
      </c>
      <c r="L4" s="39"/>
      <c r="M4" s="39"/>
      <c r="N4" s="39"/>
      <c r="O4" s="39"/>
    </row>
    <row r="5" spans="11:15" ht="28.5" customHeight="1">
      <c r="K5" s="39" t="s">
        <v>2</v>
      </c>
      <c r="L5" s="39"/>
      <c r="M5" s="39"/>
      <c r="N5" s="39"/>
      <c r="O5" s="39"/>
    </row>
    <row r="6" spans="11:15" ht="38.25" customHeight="1">
      <c r="K6" s="39" t="s">
        <v>3</v>
      </c>
      <c r="L6" s="39"/>
      <c r="M6" s="39"/>
      <c r="N6" s="39"/>
      <c r="O6" s="39"/>
    </row>
    <row r="8" spans="2:15" ht="21" customHeight="1">
      <c r="B8" s="49" t="s">
        <v>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5" ht="15" customHeight="1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54" customHeight="1">
      <c r="A10" s="51" t="s">
        <v>5</v>
      </c>
      <c r="B10" s="43" t="s">
        <v>6</v>
      </c>
      <c r="C10" s="43" t="s">
        <v>7</v>
      </c>
      <c r="D10" s="43" t="s">
        <v>8</v>
      </c>
      <c r="E10" s="43" t="s">
        <v>9</v>
      </c>
      <c r="F10" s="43"/>
      <c r="G10" s="43"/>
      <c r="H10" s="43"/>
      <c r="I10" s="43" t="s">
        <v>10</v>
      </c>
      <c r="J10" s="43"/>
      <c r="K10" s="43"/>
      <c r="L10" s="43"/>
      <c r="M10" s="43"/>
      <c r="N10" s="43"/>
      <c r="O10" s="43"/>
    </row>
    <row r="11" spans="1:15" ht="48.75" customHeight="1">
      <c r="A11" s="51"/>
      <c r="B11" s="43"/>
      <c r="C11" s="43"/>
      <c r="D11" s="43"/>
      <c r="E11" s="3" t="s">
        <v>11</v>
      </c>
      <c r="F11" s="3" t="s">
        <v>12</v>
      </c>
      <c r="G11" s="3" t="s">
        <v>13</v>
      </c>
      <c r="H11" s="3" t="s">
        <v>14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</row>
    <row r="12" spans="1:15" ht="1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8" ht="47.25" customHeight="1">
      <c r="A13" s="5">
        <v>1</v>
      </c>
      <c r="B13" s="7" t="s">
        <v>15</v>
      </c>
      <c r="C13" s="7" t="s">
        <v>16</v>
      </c>
      <c r="D13" s="7" t="s">
        <v>17</v>
      </c>
      <c r="E13" s="3">
        <v>902</v>
      </c>
      <c r="F13" s="3" t="s">
        <v>18</v>
      </c>
      <c r="G13" s="3" t="s">
        <v>18</v>
      </c>
      <c r="H13" s="3" t="s">
        <v>18</v>
      </c>
      <c r="I13" s="8">
        <f aca="true" t="shared" si="0" ref="I13:O13">I14+I16</f>
        <v>13545.400000000001</v>
      </c>
      <c r="J13" s="8">
        <f t="shared" si="0"/>
        <v>16296.4</v>
      </c>
      <c r="K13" s="8">
        <f t="shared" si="0"/>
        <v>14746.400000000001</v>
      </c>
      <c r="L13" s="8">
        <f t="shared" si="0"/>
        <v>14746.400000000001</v>
      </c>
      <c r="M13" s="8">
        <f t="shared" si="0"/>
        <v>14746.400000000001</v>
      </c>
      <c r="N13" s="8">
        <f t="shared" si="0"/>
        <v>14746.400000000001</v>
      </c>
      <c r="O13" s="8">
        <f t="shared" si="0"/>
        <v>14746.400000000001</v>
      </c>
      <c r="Q13" s="9">
        <f>I13+J13+K13+L13+M13+N13+O13</f>
        <v>103573.79999999999</v>
      </c>
      <c r="R13" s="10">
        <f>SUM(I13:O13)</f>
        <v>103573.79999999999</v>
      </c>
    </row>
    <row r="14" spans="1:18" ht="30" customHeight="1">
      <c r="A14" s="35" t="s">
        <v>19</v>
      </c>
      <c r="B14" s="48"/>
      <c r="C14" s="48"/>
      <c r="D14" s="48" t="s">
        <v>20</v>
      </c>
      <c r="E14" s="43">
        <v>902</v>
      </c>
      <c r="F14" s="11" t="s">
        <v>21</v>
      </c>
      <c r="G14" s="43" t="s">
        <v>18</v>
      </c>
      <c r="H14" s="43">
        <v>611</v>
      </c>
      <c r="I14" s="46">
        <f aca="true" t="shared" si="1" ref="I14:O14">I17</f>
        <v>13296.7</v>
      </c>
      <c r="J14" s="46">
        <f t="shared" si="1"/>
        <v>15646.5</v>
      </c>
      <c r="K14" s="46">
        <f t="shared" si="1"/>
        <v>14726.2</v>
      </c>
      <c r="L14" s="46">
        <f t="shared" si="1"/>
        <v>14726.2</v>
      </c>
      <c r="M14" s="46">
        <f t="shared" si="1"/>
        <v>14726.2</v>
      </c>
      <c r="N14" s="46">
        <f t="shared" si="1"/>
        <v>14726.2</v>
      </c>
      <c r="O14" s="46">
        <f t="shared" si="1"/>
        <v>14726.2</v>
      </c>
      <c r="R14" s="10">
        <f>SUM(I14:O14)</f>
        <v>102574.2</v>
      </c>
    </row>
    <row r="15" spans="1:18" ht="32.25" customHeight="1">
      <c r="A15" s="35"/>
      <c r="B15" s="48"/>
      <c r="C15" s="48"/>
      <c r="D15" s="48"/>
      <c r="E15" s="43"/>
      <c r="F15" s="11" t="s">
        <v>22</v>
      </c>
      <c r="G15" s="43"/>
      <c r="H15" s="43"/>
      <c r="I15" s="46"/>
      <c r="J15" s="46"/>
      <c r="K15" s="46"/>
      <c r="L15" s="46"/>
      <c r="M15" s="46"/>
      <c r="N15" s="46"/>
      <c r="O15" s="46"/>
      <c r="R15" s="10"/>
    </row>
    <row r="16" spans="1:18" ht="39" customHeight="1">
      <c r="A16" s="5" t="s">
        <v>23</v>
      </c>
      <c r="B16" s="7"/>
      <c r="C16" s="7"/>
      <c r="D16" s="7" t="s">
        <v>24</v>
      </c>
      <c r="E16" s="3">
        <v>902</v>
      </c>
      <c r="F16" s="11" t="s">
        <v>25</v>
      </c>
      <c r="G16" s="3" t="s">
        <v>18</v>
      </c>
      <c r="H16" s="3">
        <v>240</v>
      </c>
      <c r="I16" s="12">
        <f aca="true" t="shared" si="2" ref="I16:O16">I39</f>
        <v>248.7</v>
      </c>
      <c r="J16" s="8">
        <f t="shared" si="2"/>
        <v>649.9000000000001</v>
      </c>
      <c r="K16" s="8">
        <f t="shared" si="2"/>
        <v>20.2</v>
      </c>
      <c r="L16" s="8">
        <f t="shared" si="2"/>
        <v>20.2</v>
      </c>
      <c r="M16" s="8">
        <f t="shared" si="2"/>
        <v>20.2</v>
      </c>
      <c r="N16" s="8">
        <f t="shared" si="2"/>
        <v>20.2</v>
      </c>
      <c r="O16" s="8">
        <f t="shared" si="2"/>
        <v>20.2</v>
      </c>
      <c r="Q16" s="9">
        <f>I16+J16+K16+L16+M16+N16+O16</f>
        <v>999.6000000000004</v>
      </c>
      <c r="R16" s="10">
        <f>SUM(I16:O16)</f>
        <v>999.6000000000004</v>
      </c>
    </row>
    <row r="17" spans="1:18" s="16" customFormat="1" ht="34.5" customHeight="1">
      <c r="A17" s="35">
        <v>2</v>
      </c>
      <c r="B17" s="36" t="s">
        <v>26</v>
      </c>
      <c r="C17" s="36" t="s">
        <v>27</v>
      </c>
      <c r="D17" s="36" t="s">
        <v>28</v>
      </c>
      <c r="E17" s="43">
        <v>902</v>
      </c>
      <c r="F17" s="14" t="s">
        <v>21</v>
      </c>
      <c r="G17" s="42" t="s">
        <v>18</v>
      </c>
      <c r="H17" s="42">
        <v>611</v>
      </c>
      <c r="I17" s="47">
        <f aca="true" t="shared" si="3" ref="I17:O17">I19+I28+I32+I36</f>
        <v>13296.7</v>
      </c>
      <c r="J17" s="44">
        <f t="shared" si="3"/>
        <v>15646.5</v>
      </c>
      <c r="K17" s="45">
        <f t="shared" si="3"/>
        <v>14726.2</v>
      </c>
      <c r="L17" s="45">
        <f t="shared" si="3"/>
        <v>14726.2</v>
      </c>
      <c r="M17" s="45">
        <f t="shared" si="3"/>
        <v>14726.2</v>
      </c>
      <c r="N17" s="45">
        <f t="shared" si="3"/>
        <v>14726.2</v>
      </c>
      <c r="O17" s="45">
        <f t="shared" si="3"/>
        <v>14726.2</v>
      </c>
      <c r="Q17" s="17">
        <f>I17+J17+K17+L17+M17+N17+O17</f>
        <v>102574.2</v>
      </c>
      <c r="R17" s="18"/>
    </row>
    <row r="18" spans="1:18" s="16" customFormat="1" ht="29.25" customHeight="1">
      <c r="A18" s="35"/>
      <c r="B18" s="36"/>
      <c r="C18" s="36"/>
      <c r="D18" s="36"/>
      <c r="E18" s="43"/>
      <c r="F18" s="14" t="s">
        <v>22</v>
      </c>
      <c r="G18" s="42"/>
      <c r="H18" s="42"/>
      <c r="I18" s="47"/>
      <c r="J18" s="44"/>
      <c r="K18" s="45"/>
      <c r="L18" s="45"/>
      <c r="M18" s="45"/>
      <c r="N18" s="45"/>
      <c r="O18" s="45"/>
      <c r="Q18" s="17"/>
      <c r="R18" s="18"/>
    </row>
    <row r="19" spans="1:18" s="16" customFormat="1" ht="29.25" customHeight="1">
      <c r="A19" s="35" t="s">
        <v>29</v>
      </c>
      <c r="B19" s="36" t="s">
        <v>30</v>
      </c>
      <c r="C19" s="36" t="s">
        <v>31</v>
      </c>
      <c r="D19" s="36" t="s">
        <v>28</v>
      </c>
      <c r="E19" s="43">
        <v>902</v>
      </c>
      <c r="F19" s="14" t="s">
        <v>21</v>
      </c>
      <c r="G19" s="42" t="s">
        <v>18</v>
      </c>
      <c r="H19" s="42">
        <v>611</v>
      </c>
      <c r="I19" s="40">
        <f aca="true" t="shared" si="4" ref="I19:O19">SUM(I21:I27)</f>
        <v>13025.400000000001</v>
      </c>
      <c r="J19" s="40">
        <f t="shared" si="4"/>
        <v>15427.7</v>
      </c>
      <c r="K19" s="40">
        <f t="shared" si="4"/>
        <v>14441.2</v>
      </c>
      <c r="L19" s="40">
        <f t="shared" si="4"/>
        <v>14441.2</v>
      </c>
      <c r="M19" s="40">
        <f t="shared" si="4"/>
        <v>14441.2</v>
      </c>
      <c r="N19" s="40">
        <f t="shared" si="4"/>
        <v>14441.2</v>
      </c>
      <c r="O19" s="40">
        <f t="shared" si="4"/>
        <v>14441.2</v>
      </c>
      <c r="R19" s="18"/>
    </row>
    <row r="20" spans="1:18" s="16" customFormat="1" ht="30" customHeight="1">
      <c r="A20" s="35"/>
      <c r="B20" s="36"/>
      <c r="C20" s="36"/>
      <c r="D20" s="36"/>
      <c r="E20" s="43"/>
      <c r="F20" s="14" t="s">
        <v>22</v>
      </c>
      <c r="G20" s="42"/>
      <c r="H20" s="42"/>
      <c r="I20" s="40"/>
      <c r="J20" s="40"/>
      <c r="K20" s="40"/>
      <c r="L20" s="40"/>
      <c r="M20" s="40"/>
      <c r="N20" s="40"/>
      <c r="O20" s="40"/>
      <c r="R20" s="18"/>
    </row>
    <row r="21" spans="1:18" s="16" customFormat="1" ht="154.5" customHeight="1">
      <c r="A21" s="5" t="s">
        <v>32</v>
      </c>
      <c r="B21" s="13" t="s">
        <v>33</v>
      </c>
      <c r="C21" s="13" t="s">
        <v>34</v>
      </c>
      <c r="D21" s="7" t="s">
        <v>35</v>
      </c>
      <c r="E21" s="3">
        <v>902</v>
      </c>
      <c r="F21" s="15" t="s">
        <v>18</v>
      </c>
      <c r="G21" s="15" t="s">
        <v>18</v>
      </c>
      <c r="H21" s="15" t="s">
        <v>18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R21" s="18"/>
    </row>
    <row r="22" spans="1:18" s="16" customFormat="1" ht="51.75" customHeight="1">
      <c r="A22" s="5" t="s">
        <v>36</v>
      </c>
      <c r="B22" s="13" t="s">
        <v>33</v>
      </c>
      <c r="C22" s="20" t="s">
        <v>37</v>
      </c>
      <c r="D22" s="13" t="s">
        <v>28</v>
      </c>
      <c r="E22" s="3">
        <v>902</v>
      </c>
      <c r="F22" s="14" t="s">
        <v>21</v>
      </c>
      <c r="G22" s="15" t="s">
        <v>38</v>
      </c>
      <c r="H22" s="15">
        <v>611</v>
      </c>
      <c r="I22" s="19">
        <f>21+30+48</f>
        <v>99</v>
      </c>
      <c r="J22" s="19">
        <v>10.5</v>
      </c>
      <c r="K22" s="19">
        <v>21</v>
      </c>
      <c r="L22" s="19">
        <v>21</v>
      </c>
      <c r="M22" s="19">
        <v>21</v>
      </c>
      <c r="N22" s="19">
        <v>21</v>
      </c>
      <c r="O22" s="19">
        <v>21</v>
      </c>
      <c r="R22" s="18"/>
    </row>
    <row r="23" spans="1:18" s="16" customFormat="1" ht="64.5" customHeight="1">
      <c r="A23" s="5" t="s">
        <v>39</v>
      </c>
      <c r="B23" s="13" t="s">
        <v>33</v>
      </c>
      <c r="C23" s="20" t="s">
        <v>40</v>
      </c>
      <c r="D23" s="13" t="s">
        <v>28</v>
      </c>
      <c r="E23" s="3">
        <v>902</v>
      </c>
      <c r="F23" s="14" t="s">
        <v>21</v>
      </c>
      <c r="G23" s="14" t="s">
        <v>38</v>
      </c>
      <c r="H23" s="14" t="s">
        <v>41</v>
      </c>
      <c r="I23" s="19">
        <f>4.5+50+2</f>
        <v>56.5</v>
      </c>
      <c r="J23" s="19">
        <f aca="true" t="shared" si="5" ref="J23:O23">4.5+25</f>
        <v>29.5</v>
      </c>
      <c r="K23" s="19">
        <f t="shared" si="5"/>
        <v>29.5</v>
      </c>
      <c r="L23" s="19">
        <f t="shared" si="5"/>
        <v>29.5</v>
      </c>
      <c r="M23" s="19">
        <f t="shared" si="5"/>
        <v>29.5</v>
      </c>
      <c r="N23" s="19">
        <f t="shared" si="5"/>
        <v>29.5</v>
      </c>
      <c r="O23" s="19">
        <f t="shared" si="5"/>
        <v>29.5</v>
      </c>
      <c r="R23" s="18"/>
    </row>
    <row r="24" spans="1:18" s="21" customFormat="1" ht="39.75" customHeight="1">
      <c r="A24" s="41" t="s">
        <v>42</v>
      </c>
      <c r="B24" s="36" t="s">
        <v>33</v>
      </c>
      <c r="C24" s="36" t="s">
        <v>43</v>
      </c>
      <c r="D24" s="36" t="s">
        <v>28</v>
      </c>
      <c r="E24" s="15">
        <v>902</v>
      </c>
      <c r="F24" s="14" t="s">
        <v>21</v>
      </c>
      <c r="G24" s="15" t="s">
        <v>44</v>
      </c>
      <c r="H24" s="15">
        <v>611</v>
      </c>
      <c r="I24" s="19">
        <v>8.5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R24" s="22"/>
    </row>
    <row r="25" spans="1:18" s="21" customFormat="1" ht="39.75" customHeight="1">
      <c r="A25" s="41"/>
      <c r="B25" s="36"/>
      <c r="C25" s="36"/>
      <c r="D25" s="36"/>
      <c r="E25" s="15">
        <v>902</v>
      </c>
      <c r="F25" s="14" t="s">
        <v>21</v>
      </c>
      <c r="G25" s="15" t="s">
        <v>45</v>
      </c>
      <c r="H25" s="15">
        <v>611</v>
      </c>
      <c r="I25" s="19">
        <v>76.8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R25" s="22"/>
    </row>
    <row r="26" spans="1:18" s="16" customFormat="1" ht="51" customHeight="1">
      <c r="A26" s="35" t="s">
        <v>46</v>
      </c>
      <c r="B26" s="36" t="s">
        <v>33</v>
      </c>
      <c r="C26" s="37" t="s">
        <v>47</v>
      </c>
      <c r="D26" s="36" t="s">
        <v>28</v>
      </c>
      <c r="E26" s="3">
        <v>902</v>
      </c>
      <c r="F26" s="14" t="s">
        <v>21</v>
      </c>
      <c r="G26" s="15" t="s">
        <v>38</v>
      </c>
      <c r="H26" s="15">
        <v>611</v>
      </c>
      <c r="I26" s="12">
        <f>5600+1691.2+276+3.5+2340+64.7+26.7+62.6</f>
        <v>10064.700000000003</v>
      </c>
      <c r="J26" s="12">
        <f>6792.1+2051.2+250+1.6+2760+279.5+13+67.1</f>
        <v>12214.5</v>
      </c>
      <c r="K26" s="12">
        <f>6356+1919.5+286+1.6+2400+211.1+13.3+30</f>
        <v>11217.5</v>
      </c>
      <c r="L26" s="12">
        <f>6356+1919.5+286+1.6+2400+211.1+13.3+30</f>
        <v>11217.5</v>
      </c>
      <c r="M26" s="12">
        <f>6356+1919.5+286+1.6+2400+211.1+13.3+30</f>
        <v>11217.5</v>
      </c>
      <c r="N26" s="12">
        <f>6356+1919.5+286+1.6+2400+211.1+13.3+30</f>
        <v>11217.5</v>
      </c>
      <c r="O26" s="12">
        <f>6356+1919.5+286+1.6+2400+211.1+13.3+30</f>
        <v>11217.5</v>
      </c>
      <c r="R26" s="18"/>
    </row>
    <row r="27" spans="1:18" s="16" customFormat="1" ht="51" customHeight="1">
      <c r="A27" s="35"/>
      <c r="B27" s="36"/>
      <c r="C27" s="37"/>
      <c r="D27" s="36"/>
      <c r="E27" s="3">
        <v>902</v>
      </c>
      <c r="F27" s="14" t="s">
        <v>22</v>
      </c>
      <c r="G27" s="15" t="s">
        <v>48</v>
      </c>
      <c r="H27" s="15">
        <v>611</v>
      </c>
      <c r="I27" s="12">
        <v>2719.9</v>
      </c>
      <c r="J27" s="12">
        <v>3173.2</v>
      </c>
      <c r="K27" s="12">
        <v>3173.2</v>
      </c>
      <c r="L27" s="12">
        <v>3173.2</v>
      </c>
      <c r="M27" s="12">
        <v>3173.2</v>
      </c>
      <c r="N27" s="12">
        <v>3173.2</v>
      </c>
      <c r="O27" s="12">
        <v>3173.2</v>
      </c>
      <c r="R27" s="18"/>
    </row>
    <row r="28" spans="1:18" s="16" customFormat="1" ht="67.5" customHeight="1">
      <c r="A28" s="5" t="s">
        <v>49</v>
      </c>
      <c r="B28" s="13" t="s">
        <v>50</v>
      </c>
      <c r="C28" s="20" t="s">
        <v>51</v>
      </c>
      <c r="D28" s="13" t="s">
        <v>28</v>
      </c>
      <c r="E28" s="3">
        <v>902</v>
      </c>
      <c r="F28" s="14" t="s">
        <v>21</v>
      </c>
      <c r="G28" s="14" t="s">
        <v>38</v>
      </c>
      <c r="H28" s="14" t="s">
        <v>41</v>
      </c>
      <c r="I28" s="19">
        <f aca="true" t="shared" si="6" ref="I28:O28">SUM(I29:I30)</f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R28" s="18"/>
    </row>
    <row r="29" spans="1:18" s="16" customFormat="1" ht="48" customHeight="1">
      <c r="A29" s="5" t="s">
        <v>52</v>
      </c>
      <c r="B29" s="13" t="s">
        <v>33</v>
      </c>
      <c r="C29" s="20" t="s">
        <v>53</v>
      </c>
      <c r="D29" s="13" t="s">
        <v>28</v>
      </c>
      <c r="E29" s="3">
        <v>902</v>
      </c>
      <c r="F29" s="14" t="s">
        <v>21</v>
      </c>
      <c r="G29" s="14" t="s">
        <v>38</v>
      </c>
      <c r="H29" s="14" t="s">
        <v>41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R29" s="18"/>
    </row>
    <row r="30" spans="1:18" s="16" customFormat="1" ht="46.5" customHeight="1">
      <c r="A30" s="5" t="s">
        <v>54</v>
      </c>
      <c r="B30" s="13" t="s">
        <v>33</v>
      </c>
      <c r="C30" s="20" t="s">
        <v>55</v>
      </c>
      <c r="D30" s="13" t="s">
        <v>28</v>
      </c>
      <c r="E30" s="3">
        <v>902</v>
      </c>
      <c r="F30" s="14" t="s">
        <v>21</v>
      </c>
      <c r="G30" s="14" t="s">
        <v>38</v>
      </c>
      <c r="H30" s="14" t="s">
        <v>41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R30" s="18"/>
    </row>
    <row r="31" spans="1:18" s="16" customFormat="1" ht="46.5" customHeight="1">
      <c r="A31" s="5" t="s">
        <v>56</v>
      </c>
      <c r="B31" s="13" t="s">
        <v>33</v>
      </c>
      <c r="C31" s="20" t="s">
        <v>57</v>
      </c>
      <c r="D31" s="13" t="s">
        <v>28</v>
      </c>
      <c r="E31" s="3">
        <v>902</v>
      </c>
      <c r="F31" s="14" t="s">
        <v>18</v>
      </c>
      <c r="G31" s="14" t="s">
        <v>18</v>
      </c>
      <c r="H31" s="14" t="s">
        <v>18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R31" s="18"/>
    </row>
    <row r="32" spans="1:18" s="16" customFormat="1" ht="51" customHeight="1">
      <c r="A32" s="5" t="s">
        <v>58</v>
      </c>
      <c r="B32" s="13" t="s">
        <v>50</v>
      </c>
      <c r="C32" s="13" t="s">
        <v>59</v>
      </c>
      <c r="D32" s="13" t="s">
        <v>28</v>
      </c>
      <c r="E32" s="3">
        <v>902</v>
      </c>
      <c r="F32" s="14" t="s">
        <v>21</v>
      </c>
      <c r="G32" s="14" t="s">
        <v>38</v>
      </c>
      <c r="H32" s="14" t="s">
        <v>41</v>
      </c>
      <c r="I32" s="12">
        <f aca="true" t="shared" si="7" ref="I32:O32">SUM(I33:I35)</f>
        <v>261.3</v>
      </c>
      <c r="J32" s="19">
        <f t="shared" si="7"/>
        <v>208.8</v>
      </c>
      <c r="K32" s="19">
        <f t="shared" si="7"/>
        <v>275</v>
      </c>
      <c r="L32" s="19">
        <f t="shared" si="7"/>
        <v>275</v>
      </c>
      <c r="M32" s="19">
        <f t="shared" si="7"/>
        <v>275</v>
      </c>
      <c r="N32" s="19">
        <f t="shared" si="7"/>
        <v>275</v>
      </c>
      <c r="O32" s="19">
        <f t="shared" si="7"/>
        <v>275</v>
      </c>
      <c r="R32" s="18"/>
    </row>
    <row r="33" spans="1:18" s="16" customFormat="1" ht="51" customHeight="1">
      <c r="A33" s="5" t="s">
        <v>60</v>
      </c>
      <c r="B33" s="13" t="s">
        <v>33</v>
      </c>
      <c r="C33" s="20" t="s">
        <v>61</v>
      </c>
      <c r="D33" s="13" t="s">
        <v>28</v>
      </c>
      <c r="E33" s="3">
        <v>902</v>
      </c>
      <c r="F33" s="14" t="s">
        <v>21</v>
      </c>
      <c r="G33" s="14" t="s">
        <v>38</v>
      </c>
      <c r="H33" s="14" t="s">
        <v>41</v>
      </c>
      <c r="I33" s="19">
        <v>0</v>
      </c>
      <c r="J33" s="19">
        <v>60</v>
      </c>
      <c r="K33" s="19">
        <v>60</v>
      </c>
      <c r="L33" s="19">
        <v>60</v>
      </c>
      <c r="M33" s="19">
        <v>60</v>
      </c>
      <c r="N33" s="19">
        <v>60</v>
      </c>
      <c r="O33" s="19">
        <v>60</v>
      </c>
      <c r="R33" s="18"/>
    </row>
    <row r="34" spans="1:19" s="16" customFormat="1" ht="51" customHeight="1">
      <c r="A34" s="5" t="s">
        <v>62</v>
      </c>
      <c r="B34" s="13" t="s">
        <v>33</v>
      </c>
      <c r="C34" s="20" t="s">
        <v>63</v>
      </c>
      <c r="D34" s="13" t="s">
        <v>28</v>
      </c>
      <c r="E34" s="3">
        <v>902</v>
      </c>
      <c r="F34" s="14" t="s">
        <v>21</v>
      </c>
      <c r="G34" s="14" t="s">
        <v>38</v>
      </c>
      <c r="H34" s="14" t="s">
        <v>41</v>
      </c>
      <c r="I34" s="19">
        <f>42</f>
        <v>42</v>
      </c>
      <c r="J34" s="19">
        <f>19+65+64.8</f>
        <v>148.8</v>
      </c>
      <c r="K34" s="19">
        <f>19+96+100</f>
        <v>215</v>
      </c>
      <c r="L34" s="19">
        <f>19+96+100</f>
        <v>215</v>
      </c>
      <c r="M34" s="19">
        <f>19+96+100</f>
        <v>215</v>
      </c>
      <c r="N34" s="19">
        <f>19+96+100</f>
        <v>215</v>
      </c>
      <c r="O34" s="19">
        <f>19+96+100</f>
        <v>215</v>
      </c>
      <c r="R34" s="18"/>
      <c r="S34" s="16">
        <f>42+63+132+19+288</f>
        <v>544</v>
      </c>
    </row>
    <row r="35" spans="1:18" s="16" customFormat="1" ht="51" customHeight="1">
      <c r="A35" s="5" t="s">
        <v>64</v>
      </c>
      <c r="B35" s="13" t="s">
        <v>33</v>
      </c>
      <c r="C35" s="20" t="s">
        <v>65</v>
      </c>
      <c r="D35" s="13" t="s">
        <v>28</v>
      </c>
      <c r="E35" s="3">
        <v>902</v>
      </c>
      <c r="F35" s="14" t="s">
        <v>21</v>
      </c>
      <c r="G35" s="14" t="s">
        <v>38</v>
      </c>
      <c r="H35" s="14" t="s">
        <v>41</v>
      </c>
      <c r="I35" s="19">
        <f>219.3</f>
        <v>219.3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R35" s="18"/>
    </row>
    <row r="36" spans="1:18" s="16" customFormat="1" ht="51" customHeight="1">
      <c r="A36" s="5" t="s">
        <v>66</v>
      </c>
      <c r="B36" s="13" t="s">
        <v>50</v>
      </c>
      <c r="C36" s="13" t="s">
        <v>67</v>
      </c>
      <c r="D36" s="13" t="s">
        <v>28</v>
      </c>
      <c r="E36" s="3">
        <v>902</v>
      </c>
      <c r="F36" s="14" t="s">
        <v>21</v>
      </c>
      <c r="G36" s="14" t="s">
        <v>38</v>
      </c>
      <c r="H36" s="14" t="s">
        <v>41</v>
      </c>
      <c r="I36" s="19">
        <f aca="true" t="shared" si="8" ref="I36:O36">SUM(I37:I38)</f>
        <v>10</v>
      </c>
      <c r="J36" s="19">
        <f t="shared" si="8"/>
        <v>10</v>
      </c>
      <c r="K36" s="19">
        <f t="shared" si="8"/>
        <v>10</v>
      </c>
      <c r="L36" s="19">
        <f t="shared" si="8"/>
        <v>10</v>
      </c>
      <c r="M36" s="19">
        <f t="shared" si="8"/>
        <v>10</v>
      </c>
      <c r="N36" s="19">
        <f t="shared" si="8"/>
        <v>10</v>
      </c>
      <c r="O36" s="19">
        <f t="shared" si="8"/>
        <v>10</v>
      </c>
      <c r="R36" s="18"/>
    </row>
    <row r="37" spans="1:18" s="16" customFormat="1" ht="51" customHeight="1">
      <c r="A37" s="5" t="s">
        <v>68</v>
      </c>
      <c r="B37" s="13" t="s">
        <v>33</v>
      </c>
      <c r="C37" s="20" t="s">
        <v>69</v>
      </c>
      <c r="D37" s="13" t="s">
        <v>28</v>
      </c>
      <c r="E37" s="3">
        <v>902</v>
      </c>
      <c r="F37" s="14" t="s">
        <v>21</v>
      </c>
      <c r="G37" s="14" t="s">
        <v>38</v>
      </c>
      <c r="H37" s="14" t="s">
        <v>41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R37" s="18"/>
    </row>
    <row r="38" spans="1:18" s="16" customFormat="1" ht="51" customHeight="1">
      <c r="A38" s="5" t="s">
        <v>70</v>
      </c>
      <c r="B38" s="13" t="s">
        <v>33</v>
      </c>
      <c r="C38" s="20" t="s">
        <v>71</v>
      </c>
      <c r="D38" s="13" t="s">
        <v>28</v>
      </c>
      <c r="E38" s="3">
        <v>902</v>
      </c>
      <c r="F38" s="14" t="s">
        <v>21</v>
      </c>
      <c r="G38" s="14" t="s">
        <v>38</v>
      </c>
      <c r="H38" s="14" t="s">
        <v>41</v>
      </c>
      <c r="I38" s="19">
        <v>10</v>
      </c>
      <c r="J38" s="19">
        <v>10</v>
      </c>
      <c r="K38" s="19">
        <v>10</v>
      </c>
      <c r="L38" s="19">
        <v>10</v>
      </c>
      <c r="M38" s="19">
        <v>10</v>
      </c>
      <c r="N38" s="19">
        <v>10</v>
      </c>
      <c r="O38" s="19">
        <v>10</v>
      </c>
      <c r="R38" s="18"/>
    </row>
    <row r="39" spans="1:18" ht="54" customHeight="1">
      <c r="A39" s="5">
        <v>3</v>
      </c>
      <c r="B39" s="7" t="s">
        <v>72</v>
      </c>
      <c r="C39" s="7" t="s">
        <v>73</v>
      </c>
      <c r="D39" s="7" t="s">
        <v>74</v>
      </c>
      <c r="E39" s="3">
        <v>902</v>
      </c>
      <c r="F39" s="11" t="s">
        <v>25</v>
      </c>
      <c r="G39" s="11" t="s">
        <v>75</v>
      </c>
      <c r="H39" s="11" t="s">
        <v>76</v>
      </c>
      <c r="I39" s="8">
        <f aca="true" t="shared" si="9" ref="I39:O39">I40+I44+I49</f>
        <v>248.7</v>
      </c>
      <c r="J39" s="8">
        <f t="shared" si="9"/>
        <v>649.9000000000001</v>
      </c>
      <c r="K39" s="8">
        <f t="shared" si="9"/>
        <v>20.2</v>
      </c>
      <c r="L39" s="8">
        <f t="shared" si="9"/>
        <v>20.2</v>
      </c>
      <c r="M39" s="8">
        <f t="shared" si="9"/>
        <v>20.2</v>
      </c>
      <c r="N39" s="8">
        <f t="shared" si="9"/>
        <v>20.2</v>
      </c>
      <c r="O39" s="8">
        <f t="shared" si="9"/>
        <v>20.2</v>
      </c>
      <c r="R39" s="10"/>
    </row>
    <row r="40" spans="1:18" ht="52.5" customHeight="1">
      <c r="A40" s="23" t="s">
        <v>77</v>
      </c>
      <c r="B40" s="7" t="s">
        <v>30</v>
      </c>
      <c r="C40" s="7" t="s">
        <v>78</v>
      </c>
      <c r="D40" s="7" t="s">
        <v>74</v>
      </c>
      <c r="E40" s="3">
        <v>902</v>
      </c>
      <c r="F40" s="11" t="s">
        <v>25</v>
      </c>
      <c r="G40" s="11" t="s">
        <v>75</v>
      </c>
      <c r="H40" s="11" t="s">
        <v>79</v>
      </c>
      <c r="I40" s="8">
        <f aca="true" t="shared" si="10" ref="I40:O40">SUM(I41:I43)</f>
        <v>240.1</v>
      </c>
      <c r="J40" s="8">
        <f t="shared" si="10"/>
        <v>641.3000000000001</v>
      </c>
      <c r="K40" s="8">
        <f t="shared" si="10"/>
        <v>20.2</v>
      </c>
      <c r="L40" s="8">
        <f t="shared" si="10"/>
        <v>20.2</v>
      </c>
      <c r="M40" s="8">
        <f t="shared" si="10"/>
        <v>20.2</v>
      </c>
      <c r="N40" s="8">
        <f t="shared" si="10"/>
        <v>20.2</v>
      </c>
      <c r="O40" s="8">
        <f t="shared" si="10"/>
        <v>20.2</v>
      </c>
      <c r="R40" s="10"/>
    </row>
    <row r="41" spans="1:18" ht="74.25" customHeight="1">
      <c r="A41" s="5" t="s">
        <v>80</v>
      </c>
      <c r="B41" s="7" t="s">
        <v>81</v>
      </c>
      <c r="C41" s="7" t="s">
        <v>82</v>
      </c>
      <c r="D41" s="7" t="s">
        <v>74</v>
      </c>
      <c r="E41" s="3">
        <v>902</v>
      </c>
      <c r="F41" s="11" t="s">
        <v>25</v>
      </c>
      <c r="G41" s="11" t="s">
        <v>75</v>
      </c>
      <c r="H41" s="11" t="s">
        <v>79</v>
      </c>
      <c r="I41" s="8">
        <v>90.6</v>
      </c>
      <c r="J41" s="8">
        <v>600.6</v>
      </c>
      <c r="K41" s="8">
        <v>20.2</v>
      </c>
      <c r="L41" s="8">
        <v>20.2</v>
      </c>
      <c r="M41" s="8">
        <v>20.2</v>
      </c>
      <c r="N41" s="8">
        <v>20.2</v>
      </c>
      <c r="O41" s="8">
        <v>20.2</v>
      </c>
      <c r="R41" s="10"/>
    </row>
    <row r="42" spans="1:18" ht="56.25" customHeight="1">
      <c r="A42" s="5" t="s">
        <v>83</v>
      </c>
      <c r="B42" s="7" t="s">
        <v>81</v>
      </c>
      <c r="C42" s="7" t="s">
        <v>84</v>
      </c>
      <c r="D42" s="7" t="s">
        <v>74</v>
      </c>
      <c r="E42" s="3">
        <v>902</v>
      </c>
      <c r="F42" s="11" t="s">
        <v>25</v>
      </c>
      <c r="G42" s="11" t="s">
        <v>75</v>
      </c>
      <c r="H42" s="11" t="s">
        <v>79</v>
      </c>
      <c r="I42" s="8">
        <v>14</v>
      </c>
      <c r="J42" s="8">
        <v>14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R42" s="10"/>
    </row>
    <row r="43" spans="1:18" ht="41.25" customHeight="1">
      <c r="A43" s="5" t="s">
        <v>85</v>
      </c>
      <c r="B43" s="7" t="s">
        <v>81</v>
      </c>
      <c r="C43" s="7" t="s">
        <v>63</v>
      </c>
      <c r="D43" s="7" t="s">
        <v>74</v>
      </c>
      <c r="E43" s="3">
        <v>902</v>
      </c>
      <c r="F43" s="11" t="s">
        <v>25</v>
      </c>
      <c r="G43" s="11" t="s">
        <v>75</v>
      </c>
      <c r="H43" s="11" t="s">
        <v>79</v>
      </c>
      <c r="I43" s="8">
        <v>135.5</v>
      </c>
      <c r="J43" s="8">
        <v>26.7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R43" s="10"/>
    </row>
    <row r="44" spans="1:18" ht="61.5" customHeight="1">
      <c r="A44" s="5" t="s">
        <v>86</v>
      </c>
      <c r="B44" s="7" t="s">
        <v>30</v>
      </c>
      <c r="C44" s="7" t="s">
        <v>87</v>
      </c>
      <c r="D44" s="7" t="s">
        <v>74</v>
      </c>
      <c r="E44" s="3">
        <v>902</v>
      </c>
      <c r="F44" s="11" t="s">
        <v>25</v>
      </c>
      <c r="G44" s="11" t="s">
        <v>75</v>
      </c>
      <c r="H44" s="11" t="s">
        <v>79</v>
      </c>
      <c r="I44" s="8">
        <f aca="true" t="shared" si="11" ref="I44:O44">SUM(I45:I48)</f>
        <v>0</v>
      </c>
      <c r="J44" s="8">
        <f t="shared" si="11"/>
        <v>0</v>
      </c>
      <c r="K44" s="8">
        <f t="shared" si="11"/>
        <v>0</v>
      </c>
      <c r="L44" s="8">
        <f t="shared" si="11"/>
        <v>0</v>
      </c>
      <c r="M44" s="8">
        <f t="shared" si="11"/>
        <v>0</v>
      </c>
      <c r="N44" s="8">
        <f t="shared" si="11"/>
        <v>0</v>
      </c>
      <c r="O44" s="8">
        <f t="shared" si="11"/>
        <v>0</v>
      </c>
      <c r="R44" s="10"/>
    </row>
    <row r="45" spans="1:18" ht="57.75" customHeight="1">
      <c r="A45" s="5" t="s">
        <v>88</v>
      </c>
      <c r="B45" s="7" t="s">
        <v>33</v>
      </c>
      <c r="C45" s="7" t="s">
        <v>89</v>
      </c>
      <c r="D45" s="7" t="s">
        <v>74</v>
      </c>
      <c r="E45" s="3">
        <v>902</v>
      </c>
      <c r="F45" s="11" t="s">
        <v>25</v>
      </c>
      <c r="G45" s="11" t="s">
        <v>75</v>
      </c>
      <c r="H45" s="11" t="s">
        <v>79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R45" s="10"/>
    </row>
    <row r="46" spans="1:18" ht="41.25" customHeight="1">
      <c r="A46" s="5" t="s">
        <v>90</v>
      </c>
      <c r="B46" s="7" t="s">
        <v>33</v>
      </c>
      <c r="C46" s="7" t="s">
        <v>91</v>
      </c>
      <c r="D46" s="7" t="s">
        <v>74</v>
      </c>
      <c r="E46" s="3">
        <v>902</v>
      </c>
      <c r="F46" s="11" t="s">
        <v>18</v>
      </c>
      <c r="G46" s="11" t="s">
        <v>18</v>
      </c>
      <c r="H46" s="11" t="s">
        <v>18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R46" s="10"/>
    </row>
    <row r="47" spans="1:18" ht="41.25" customHeight="1">
      <c r="A47" s="5" t="s">
        <v>92</v>
      </c>
      <c r="B47" s="7" t="s">
        <v>33</v>
      </c>
      <c r="C47" s="7" t="s">
        <v>93</v>
      </c>
      <c r="D47" s="7" t="s">
        <v>94</v>
      </c>
      <c r="E47" s="3">
        <v>902</v>
      </c>
      <c r="F47" s="11" t="s">
        <v>18</v>
      </c>
      <c r="G47" s="11" t="s">
        <v>18</v>
      </c>
      <c r="H47" s="11" t="s">
        <v>18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R47" s="10"/>
    </row>
    <row r="48" spans="1:18" ht="41.25" customHeight="1">
      <c r="A48" s="5" t="s">
        <v>95</v>
      </c>
      <c r="B48" s="7" t="s">
        <v>33</v>
      </c>
      <c r="C48" s="7" t="s">
        <v>96</v>
      </c>
      <c r="D48" s="7" t="s">
        <v>97</v>
      </c>
      <c r="E48" s="3">
        <v>902</v>
      </c>
      <c r="F48" s="11" t="s">
        <v>18</v>
      </c>
      <c r="G48" s="11" t="s">
        <v>18</v>
      </c>
      <c r="H48" s="11" t="s">
        <v>18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R48" s="10"/>
    </row>
    <row r="49" spans="1:18" ht="41.25" customHeight="1">
      <c r="A49" s="5" t="s">
        <v>98</v>
      </c>
      <c r="B49" s="7" t="s">
        <v>50</v>
      </c>
      <c r="C49" s="7" t="s">
        <v>99</v>
      </c>
      <c r="D49" s="7" t="s">
        <v>74</v>
      </c>
      <c r="E49" s="3">
        <v>902</v>
      </c>
      <c r="F49" s="11" t="s">
        <v>25</v>
      </c>
      <c r="G49" s="11" t="s">
        <v>75</v>
      </c>
      <c r="H49" s="11" t="s">
        <v>79</v>
      </c>
      <c r="I49" s="8">
        <f aca="true" t="shared" si="12" ref="I49:O49">SUM(I50:I51)</f>
        <v>8.6</v>
      </c>
      <c r="J49" s="8">
        <f t="shared" si="12"/>
        <v>8.6</v>
      </c>
      <c r="K49" s="8">
        <f t="shared" si="12"/>
        <v>0</v>
      </c>
      <c r="L49" s="8">
        <f t="shared" si="12"/>
        <v>0</v>
      </c>
      <c r="M49" s="8">
        <f t="shared" si="12"/>
        <v>0</v>
      </c>
      <c r="N49" s="8">
        <f t="shared" si="12"/>
        <v>0</v>
      </c>
      <c r="O49" s="8">
        <f t="shared" si="12"/>
        <v>0</v>
      </c>
      <c r="R49" s="10"/>
    </row>
    <row r="50" spans="1:18" ht="54" customHeight="1">
      <c r="A50" s="5" t="s">
        <v>100</v>
      </c>
      <c r="B50" s="7" t="s">
        <v>33</v>
      </c>
      <c r="C50" s="7" t="s">
        <v>101</v>
      </c>
      <c r="D50" s="7" t="s">
        <v>74</v>
      </c>
      <c r="E50" s="3">
        <v>902</v>
      </c>
      <c r="F50" s="11" t="s">
        <v>25</v>
      </c>
      <c r="G50" s="11" t="s">
        <v>75</v>
      </c>
      <c r="H50" s="11" t="s">
        <v>79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R50" s="10"/>
    </row>
    <row r="51" spans="1:18" ht="71.25" customHeight="1">
      <c r="A51" s="24" t="s">
        <v>102</v>
      </c>
      <c r="B51" s="7" t="s">
        <v>81</v>
      </c>
      <c r="C51" s="7" t="s">
        <v>103</v>
      </c>
      <c r="D51" s="7" t="s">
        <v>74</v>
      </c>
      <c r="E51" s="3">
        <v>902</v>
      </c>
      <c r="F51" s="11" t="s">
        <v>25</v>
      </c>
      <c r="G51" s="11" t="s">
        <v>75</v>
      </c>
      <c r="H51" s="11" t="s">
        <v>79</v>
      </c>
      <c r="I51" s="8">
        <v>8.6</v>
      </c>
      <c r="J51" s="8">
        <v>8.6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R51" s="10">
        <f>SUM(I51:O51)</f>
        <v>17.2</v>
      </c>
    </row>
    <row r="52" spans="2:18" ht="18" customHeight="1">
      <c r="B52" s="25"/>
      <c r="C52" s="25"/>
      <c r="D52" s="25"/>
      <c r="E52" s="26"/>
      <c r="F52" s="26"/>
      <c r="G52" s="26"/>
      <c r="H52" s="26"/>
      <c r="I52" s="27"/>
      <c r="J52" s="27"/>
      <c r="K52" s="27"/>
      <c r="L52" s="27"/>
      <c r="M52" s="27"/>
      <c r="N52" s="27"/>
      <c r="O52" s="27"/>
      <c r="R52" s="10"/>
    </row>
    <row r="53" spans="1:15" ht="25.5" customHeight="1">
      <c r="A53" s="31"/>
      <c r="B53" s="38" t="s">
        <v>104</v>
      </c>
      <c r="C53" s="38"/>
      <c r="D53" s="32"/>
      <c r="E53" s="32"/>
      <c r="F53" s="32"/>
      <c r="G53" s="32"/>
      <c r="H53" s="32"/>
      <c r="I53" s="32"/>
      <c r="J53" s="32"/>
      <c r="K53" s="39" t="s">
        <v>105</v>
      </c>
      <c r="L53" s="39"/>
      <c r="M53" s="28"/>
      <c r="N53" s="28"/>
      <c r="O53" s="28"/>
    </row>
    <row r="54" spans="2:12" ht="21" customHeight="1">
      <c r="B54" s="33"/>
      <c r="C54" s="33"/>
      <c r="K54" s="34"/>
      <c r="L54" s="34"/>
    </row>
    <row r="55" spans="2:12" ht="21" customHeight="1">
      <c r="B55" s="33"/>
      <c r="C55" s="33"/>
      <c r="K55" s="34"/>
      <c r="L55" s="34"/>
    </row>
    <row r="56" spans="2:12" ht="21" customHeight="1">
      <c r="B56" s="33"/>
      <c r="C56" s="33"/>
      <c r="K56" s="34"/>
      <c r="L56" s="34"/>
    </row>
    <row r="57" spans="2:12" ht="21" customHeight="1">
      <c r="B57" s="33"/>
      <c r="C57" s="33"/>
      <c r="K57" s="29"/>
      <c r="L57" s="29"/>
    </row>
    <row r="58" spans="2:12" ht="21" customHeight="1">
      <c r="B58" s="33"/>
      <c r="C58" s="33"/>
      <c r="K58" s="34"/>
      <c r="L58" s="34"/>
    </row>
    <row r="59" spans="2:15" ht="15" customHeight="1">
      <c r="B59" s="33"/>
      <c r="C59" s="33"/>
      <c r="D59" s="28"/>
      <c r="E59" s="28"/>
      <c r="F59" s="28"/>
      <c r="G59" s="28"/>
      <c r="H59" s="28"/>
      <c r="I59" s="28"/>
      <c r="J59" s="28"/>
      <c r="K59" s="34"/>
      <c r="L59" s="34"/>
      <c r="M59" s="28"/>
      <c r="N59" s="28"/>
      <c r="O59" s="28"/>
    </row>
    <row r="60" ht="15">
      <c r="B60" s="30"/>
    </row>
    <row r="61" ht="15">
      <c r="B61" s="30"/>
    </row>
    <row r="62" ht="15">
      <c r="B62" s="30"/>
    </row>
    <row r="63" ht="15">
      <c r="B63" s="30"/>
    </row>
    <row r="64" ht="15">
      <c r="B64" s="30"/>
    </row>
  </sheetData>
  <sheetProtection/>
  <mergeCells count="76">
    <mergeCell ref="K1:O1"/>
    <mergeCell ref="K2:O2"/>
    <mergeCell ref="K3:O3"/>
    <mergeCell ref="K4:O4"/>
    <mergeCell ref="K5:O5"/>
    <mergeCell ref="K6:O6"/>
    <mergeCell ref="B8:O8"/>
    <mergeCell ref="B9:O9"/>
    <mergeCell ref="A10:A11"/>
    <mergeCell ref="B10:B11"/>
    <mergeCell ref="C10:C11"/>
    <mergeCell ref="D10:D11"/>
    <mergeCell ref="E10:H10"/>
    <mergeCell ref="I10:O10"/>
    <mergeCell ref="A14:A15"/>
    <mergeCell ref="B14:B15"/>
    <mergeCell ref="C14:C15"/>
    <mergeCell ref="D14:D15"/>
    <mergeCell ref="E14:E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7:A18"/>
    <mergeCell ref="B17:B18"/>
    <mergeCell ref="C17:C18"/>
    <mergeCell ref="D17:D18"/>
    <mergeCell ref="E17:E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L19:L20"/>
    <mergeCell ref="M19:M20"/>
    <mergeCell ref="A19:A20"/>
    <mergeCell ref="B19:B20"/>
    <mergeCell ref="C19:C20"/>
    <mergeCell ref="D19:D20"/>
    <mergeCell ref="E19:E20"/>
    <mergeCell ref="G19:G20"/>
    <mergeCell ref="N19:N20"/>
    <mergeCell ref="O19:O20"/>
    <mergeCell ref="A24:A25"/>
    <mergeCell ref="B24:B25"/>
    <mergeCell ref="C24:C25"/>
    <mergeCell ref="D24:D25"/>
    <mergeCell ref="H19:H20"/>
    <mergeCell ref="I19:I20"/>
    <mergeCell ref="J19:J20"/>
    <mergeCell ref="K19:K20"/>
    <mergeCell ref="A26:A27"/>
    <mergeCell ref="B26:B27"/>
    <mergeCell ref="C26:C27"/>
    <mergeCell ref="D26:D27"/>
    <mergeCell ref="B53:C53"/>
    <mergeCell ref="K53:L53"/>
    <mergeCell ref="B58:C58"/>
    <mergeCell ref="K58:L58"/>
    <mergeCell ref="B59:C59"/>
    <mergeCell ref="K59:L59"/>
    <mergeCell ref="B54:C55"/>
    <mergeCell ref="K54:L54"/>
    <mergeCell ref="K55:L55"/>
    <mergeCell ref="B56:C56"/>
    <mergeCell ref="K56:L56"/>
    <mergeCell ref="B57:C57"/>
  </mergeCells>
  <printOptions/>
  <pageMargins left="0.5118110236220472" right="0.31496062992125984" top="0.35433070866141736" bottom="0.35433070866141736" header="0.5118110236220472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2014-05-27T07:22:58Z</cp:lastPrinted>
  <dcterms:created xsi:type="dcterms:W3CDTF">2014-05-15T07:34:44Z</dcterms:created>
  <dcterms:modified xsi:type="dcterms:W3CDTF">2014-05-28T07:29:24Z</dcterms:modified>
  <cp:category/>
  <cp:version/>
  <cp:contentType/>
  <cp:contentStatus/>
</cp:coreProperties>
</file>