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'Лист1'!$A$1:$J$80</definedName>
    <definedName name="_xlnm.Print_Area" localSheetId="2">'Лист3'!$A$1:$X$28</definedName>
  </definedNames>
  <calcPr fullCalcOnLoad="1"/>
</workbook>
</file>

<file path=xl/sharedStrings.xml><?xml version="1.0" encoding="utf-8"?>
<sst xmlns="http://schemas.openxmlformats.org/spreadsheetml/2006/main" count="401" uniqueCount="202">
  <si>
    <t>Мероприятия по долгосрочной целевой программе</t>
  </si>
  <si>
    <t>"Развитие здравоохранения" г.Новошахтинск на период 2010-2012 годы</t>
  </si>
  <si>
    <t>№ п/п</t>
  </si>
  <si>
    <t>Раздел программы</t>
  </si>
  <si>
    <t>Наименование подпрограммы</t>
  </si>
  <si>
    <t>Наименование мероприятия</t>
  </si>
  <si>
    <t>Всего</t>
  </si>
  <si>
    <t>2010 год</t>
  </si>
  <si>
    <t>2011 год</t>
  </si>
  <si>
    <t>2012 год</t>
  </si>
  <si>
    <t>Источник финансирования</t>
  </si>
  <si>
    <t>Исполнитель</t>
  </si>
  <si>
    <t>4.1.1.</t>
  </si>
  <si>
    <t>Повышение уровня заработной платы некот категорий медраб</t>
  </si>
  <si>
    <t>Осуществ.ден.выплат участ.терапев.служб</t>
  </si>
  <si>
    <t>Фед.бюджет</t>
  </si>
  <si>
    <t>ОЗ Администр гор.. МУЗ "ЦГБ"</t>
  </si>
  <si>
    <t>Осущ.ден.выплат врачам,фельд. и м/сестр скорой мед.помощи</t>
  </si>
  <si>
    <t>4.1.2</t>
  </si>
  <si>
    <t>Совершенствование подготовки мед кадров</t>
  </si>
  <si>
    <t>Обеспечение постоян.повыш. и переподготовки квалиф.работ</t>
  </si>
  <si>
    <t>Област.бюдж</t>
  </si>
  <si>
    <t>Осущ.ден.выплат врачам-интернам</t>
  </si>
  <si>
    <t>Местный бюдж</t>
  </si>
  <si>
    <t>Итого</t>
  </si>
  <si>
    <t>Федеральный бюджет</t>
  </si>
  <si>
    <t>Местный бюджет</t>
  </si>
  <si>
    <t>Областной бюджет</t>
  </si>
  <si>
    <t>4.2.1</t>
  </si>
  <si>
    <t>Укрепление материально-технической базы ЛПУ</t>
  </si>
  <si>
    <t>Разраб.проектно-сметной докум.на кап.ремонт п/о №1 МУЗ "ЦГБ"</t>
  </si>
  <si>
    <t xml:space="preserve"> МУЗ "ЦГБ"</t>
  </si>
  <si>
    <t>Разраб.проектно-сметной докум.на кап.ремонт п/о №3 МУЗ "ЦГБ" п.Новая-Сокол</t>
  </si>
  <si>
    <t>Разраб.проектно-сметной докум.на кап.ремонт пищеблока МУЗ "ЦГБ",МЛПУ "ДГБ"</t>
  </si>
  <si>
    <t xml:space="preserve"> МУЗ "ЦГБ" ,МЛПУ "ДГБ"</t>
  </si>
  <si>
    <t>Разраб.проектно-сметной докум.на кап.ремонт акуш-гинек корп МУЗ "ЦГБ"</t>
  </si>
  <si>
    <t xml:space="preserve"> МУЗ "ЦГБ" </t>
  </si>
  <si>
    <t>Разраб.проектно-сметной докум.на кап.ремонт здания т/о №2 МУЗ "ЦГБ"</t>
  </si>
  <si>
    <t>Разраб.проектно-сметной докум.на кап.ремонт здания пол.отд № 6 МУЗ "ЦГБ" п. Несветаевский</t>
  </si>
  <si>
    <t>Разраб.проектно-сметной докум.на кап.ремонт  пол.отд №4 МУЗ "ЦГБ" п. Соколово-Кундрюченский</t>
  </si>
  <si>
    <t>Разраб.проектно-сметной докум.на кап.ремонт здания МЛПУ "ДГБ"</t>
  </si>
  <si>
    <t>Разраб.проектно-сметной докум.на кап.ремонт здания ЦСО МУЗ "ЦГБ"</t>
  </si>
  <si>
    <t>Разраб.проектно-сметной докум.на кап.ремонт здания бактериол.лаб.МУЗ "ЦГБ"</t>
  </si>
  <si>
    <t>Разраб.проектно-сметной докум.на кап.ремонт здания п/о №2 МУЗ "ЦГБ"п.Южный</t>
  </si>
  <si>
    <t>Проведение меропр.по обеспеч противопож.безопасн</t>
  </si>
  <si>
    <t>ЛПУ города</t>
  </si>
  <si>
    <t>Проведение работ по профиспытаниям рентг.оборуд МУЗ "ЦГБ"</t>
  </si>
  <si>
    <t>МУЗ "ЦГБ"</t>
  </si>
  <si>
    <t>Оценка степени влияния горных работ ликвидированной шахты на здания стационара, поликлиники № 1 МУЗ "ЦГБ"</t>
  </si>
  <si>
    <t>Приобр.оборуд для организ.консульт.помощи тяж.стац.больным в системе телемедицины МУЗ "ЦГБ"</t>
  </si>
  <si>
    <t>Разраб.проектно-сметной докум.на ограждение стац. и пол. отд № 1 МУЗ "ЦГБ"</t>
  </si>
  <si>
    <t>Приобретение автомобиля</t>
  </si>
  <si>
    <t>4.3.1</t>
  </si>
  <si>
    <t>Развитие службы детства и родовспоможения города</t>
  </si>
  <si>
    <t>Совершенс.леч-диагност, в том числе реанимац пом.женщ и детям</t>
  </si>
  <si>
    <t>Внебюдж.ср-ва</t>
  </si>
  <si>
    <t>Оснащ.новым мед.оборуд-ем женск.консульт города</t>
  </si>
  <si>
    <t>Содер-е каб.планиров.семьи и брака</t>
  </si>
  <si>
    <t>Орган-я пришк.лагерей с целью оздоров.детей</t>
  </si>
  <si>
    <t>4.4.2</t>
  </si>
  <si>
    <t>Профилактика социально-значимых заболеваний. Туберкулез</t>
  </si>
  <si>
    <t>Оснащ.ср-ми профилактики туберкулеза</t>
  </si>
  <si>
    <t>4.4.3</t>
  </si>
  <si>
    <t>Профилактика социально-значимых заболеваний. ВИЧ-инфекция</t>
  </si>
  <si>
    <t>Обеспе-е ср-ми инд защиты</t>
  </si>
  <si>
    <t>Средства ЛПУ</t>
  </si>
  <si>
    <t>Приоб-е однораз дозат-в</t>
  </si>
  <si>
    <t>Приоб-е тест систем на ВИЧ и СПИД</t>
  </si>
  <si>
    <t>Содер-е кабинета по ВИЧ</t>
  </si>
  <si>
    <t>Ср-ва ЛПУ</t>
  </si>
  <si>
    <t>4.5</t>
  </si>
  <si>
    <t xml:space="preserve">Вакцинопрофилактика </t>
  </si>
  <si>
    <t>Приобретение вакцин антирабических</t>
  </si>
  <si>
    <t>4.6</t>
  </si>
  <si>
    <t>Вакцинопрофилактика и проф инф заболеваний</t>
  </si>
  <si>
    <t>Провед.меропр-й по предупр.особо-опасн.инфекц</t>
  </si>
  <si>
    <t>Провед.заключ.дезинфекц.в очагах инф.заболев.</t>
  </si>
  <si>
    <t>4.7</t>
  </si>
  <si>
    <t>Выполнение фукций муниципальными учреждениями по оказанию муниципальных услуг</t>
  </si>
  <si>
    <t>Муниц.задание</t>
  </si>
  <si>
    <t>Межбюджетные трансферты, напр. учрежд. на реализ террит прогр госгарантий</t>
  </si>
  <si>
    <t>Краткосрочные целевые меропр на накл расх</t>
  </si>
  <si>
    <t>ВСЕГО по целевой программе</t>
  </si>
  <si>
    <t>Внебюджетные средства</t>
  </si>
  <si>
    <t>С учетом фонда софинансирования</t>
  </si>
  <si>
    <t>203 т.р. из обл б-та</t>
  </si>
  <si>
    <t>В том числе предусмотрено в бюджете города Новошахтинска</t>
  </si>
  <si>
    <t>по разделу "Здравоохранение"</t>
  </si>
  <si>
    <t>Всего (без ГЗО)</t>
  </si>
  <si>
    <t>Местный бюджет содерж ЛПУ</t>
  </si>
  <si>
    <t>Местный бюджет целев ср-ва (7951400)</t>
  </si>
  <si>
    <t>Фонд софинансир расх обл  б-та</t>
  </si>
  <si>
    <t>не вкл. в целев прогр:</t>
  </si>
  <si>
    <t>гзо</t>
  </si>
  <si>
    <t>уменьш лимита</t>
  </si>
  <si>
    <t>Лимиты на 21.06.10 с уч. ГЗО</t>
  </si>
  <si>
    <t>Приложение № 2</t>
  </si>
  <si>
    <t xml:space="preserve">к Порядку принятия решения о разработке </t>
  </si>
  <si>
    <t xml:space="preserve">долгосрочных городских целевых программ, </t>
  </si>
  <si>
    <t>их формирования</t>
  </si>
  <si>
    <t>и реализации</t>
  </si>
  <si>
    <t>ОТЧЕТ</t>
  </si>
  <si>
    <t>о финансировании и освоении проводимых программных мероприятий «Развитие здравоохранения г. Новошахтинска на период 2010-2012 годы»</t>
  </si>
  <si>
    <t xml:space="preserve"> за 2010 год  </t>
  </si>
  <si>
    <t>(по целевой программе в редакции от 10.12.2010г. Пост № 1645)</t>
  </si>
  <si>
    <t>№     п/п</t>
  </si>
  <si>
    <t>Категория расходов (капитальные вложения, НИОКР, прочие расходы)</t>
  </si>
  <si>
    <t>Сроки выполнения</t>
  </si>
  <si>
    <t>Государсвенный заказчик – главный распорядитель средств обл. б-та</t>
  </si>
  <si>
    <t>Источники финансиро-вания</t>
  </si>
  <si>
    <t>Уточнен-ный план бюджетных ассигнований на текущий год  (тыс. рублей)</t>
  </si>
  <si>
    <t>Фактически доведено объемов финансиро-вания до главных рас-порядителей средств областного бюджета на 31.12.2010г.   (тыс. рублей)</t>
  </si>
  <si>
    <t xml:space="preserve"> Исполнено (кассовые расходы)  за 2010 год тыс. рублей</t>
  </si>
  <si>
    <t>Причины неисполнения</t>
  </si>
  <si>
    <t xml:space="preserve"> ожид % исп на 31.12.2010</t>
  </si>
  <si>
    <t>Всего по Программе</t>
  </si>
  <si>
    <t>всего</t>
  </si>
  <si>
    <t>федеральный бюджет</t>
  </si>
  <si>
    <t>областной бюджет</t>
  </si>
  <si>
    <t>фонд софинансир</t>
  </si>
  <si>
    <t>местный бюджет</t>
  </si>
  <si>
    <t>внебюджетные источники</t>
  </si>
  <si>
    <t>Осуществление  денежных выплат врачам-интернам</t>
  </si>
  <si>
    <t xml:space="preserve"> </t>
  </si>
  <si>
    <t>исполнение согласно факт начисл з/плате</t>
  </si>
  <si>
    <t>Повышение квалификации среднего медперсонала</t>
  </si>
  <si>
    <t>Выполнение функций муниципальными учреждениями здравоохранения, в том числе по оказанию муниципальных услуг, в соответствии с установленным муниципальным заданием</t>
  </si>
  <si>
    <t>изменение лимитов бюджетных обязательств</t>
  </si>
  <si>
    <t>Борьба с социально-значимыми заболеваниями (ВИЧ-инфекция, туберкулез, инфекционные заболевания)</t>
  </si>
  <si>
    <t>Мероприятия по проведению вакцинопрофилактики</t>
  </si>
  <si>
    <t>снижение стоимости вакцин</t>
  </si>
  <si>
    <t>Меры по улучшению диспансерного наблюдения, раннего выявления и профилактики осложнений здоровья женщины-матери и ее новорожденного ребенка</t>
  </si>
  <si>
    <t>ср-ва направалены на приобрет оборудования</t>
  </si>
  <si>
    <t>Оснащение новым медицинским оборудованием женских консультаций и кабинетов города</t>
  </si>
  <si>
    <t>внебюджет-ные источники</t>
  </si>
  <si>
    <t>Разработка ПСД для поликлинического отделения № 1 МУЗ "ЦГБ"</t>
  </si>
  <si>
    <t>недостат. финансирование</t>
  </si>
  <si>
    <t>Приобретение термобудки для доставки пищи стационарным больным</t>
  </si>
  <si>
    <t>федеральный бюджет (фонд софинансирования)</t>
  </si>
  <si>
    <t>изменение стоимости автомобиля по результатм конкурса</t>
  </si>
  <si>
    <t>Проведение работ по профиспытаниям рентгеноборудования МУЗ "ЦГБ"</t>
  </si>
  <si>
    <t>Противопожарные мероприятия</t>
  </si>
  <si>
    <t>Оценка степени влияния горных работ ликвидированной шахты на здания стационара, поликлиники №1 МУЗ «ЦГБ»</t>
  </si>
  <si>
    <t>Приобретение оборудования для организации консультативной помощи тяжелым стационарным больным в системе телемедицины МУЗ «ЦГБ», оборудования для инфекционного отделения и терапевтич. отд № 2</t>
  </si>
  <si>
    <t xml:space="preserve">Осуществление стимулирующих выплат врачам и среднему медицинскому персоналу службы скорой медицинской помощи и фельдшерско-акушерских пунктов </t>
  </si>
  <si>
    <t>неукомлектованность штатных должностей физ.лицами</t>
  </si>
  <si>
    <t>Финансовое обеспечение оказания дополнительной медицинской помощи, оказываемой врачами-терапевтами участковыми, врачами- 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</si>
  <si>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Содержание учреждений здравоохранения, оказывающих медицинские услуги в системе ОМС</t>
  </si>
  <si>
    <t>Главный врач</t>
  </si>
  <si>
    <t>В. В. Савин</t>
  </si>
  <si>
    <t>г. Новошахтинска</t>
  </si>
  <si>
    <t>Исполнитель:</t>
  </si>
  <si>
    <t>Грищук Л.В. 5-07-59</t>
  </si>
  <si>
    <t>наименование показателя результативности мероприятия</t>
  </si>
  <si>
    <t>еди-ница изме-рения</t>
  </si>
  <si>
    <t>план</t>
  </si>
  <si>
    <t>факт</t>
  </si>
  <si>
    <t>откло-нение (про-центов)</t>
  </si>
  <si>
    <t>количество врачей прошедших интернатуру</t>
  </si>
  <si>
    <t>человек</t>
  </si>
  <si>
    <t>количество медсестер прошедших повышение квалификации</t>
  </si>
  <si>
    <t>количество пролеченных больных</t>
  </si>
  <si>
    <t>количество кабинетов</t>
  </si>
  <si>
    <t>шт</t>
  </si>
  <si>
    <t>1</t>
  </si>
  <si>
    <t>Оснащение ЛПУ одноразовыми шприцами и ренгенпленкой</t>
  </si>
  <si>
    <t>25000/4</t>
  </si>
  <si>
    <t>шт/га</t>
  </si>
  <si>
    <t>количество приобретенной вакцины</t>
  </si>
  <si>
    <t>доз</t>
  </si>
  <si>
    <t xml:space="preserve"> профилактических дезинсекций, дератизаций</t>
  </si>
  <si>
    <t xml:space="preserve">Количество проведенных заключительных дезинфекций </t>
  </si>
  <si>
    <t>Проведение капитального ремонта</t>
  </si>
  <si>
    <t>Оснащение оборудованием</t>
  </si>
  <si>
    <t>Внедрение современных информационных систем в здравоохранение</t>
  </si>
  <si>
    <t>Повышение доступности амбулаторной медицинской помощи, в том числе предоставляемой врачами-специалистами</t>
  </si>
  <si>
    <t>Поэтапный переход к оказанию медицинской помощи в соответствии со стандартами медицинской помощи, устанавливаемыми Минздравсоцразвития России</t>
  </si>
  <si>
    <t>Обеспечение потребности во врачах по основным специальностям с учетом объема медицинской помощи по Программе государственных гарантий оказания гражданам Российской Федерации бесплатной медицинской помощи</t>
  </si>
  <si>
    <t>(тыс. руб.)</t>
  </si>
  <si>
    <t xml:space="preserve">Исполнено (кассовые расходы) </t>
  </si>
  <si>
    <t>Уточненный план ассигнований на 2012 год</t>
  </si>
  <si>
    <t>Приложение  № 1</t>
  </si>
  <si>
    <t>Отчет</t>
  </si>
  <si>
    <t xml:space="preserve">о реализации  ведомственной целевой программы за 2012  год </t>
  </si>
  <si>
    <t>к отчету о реализации ведомственной</t>
  </si>
  <si>
    <t>за весь период действия программы</t>
  </si>
  <si>
    <t>Управляющий делами</t>
  </si>
  <si>
    <t>Администрации города</t>
  </si>
  <si>
    <t>Ю. А. Лубенцов</t>
  </si>
  <si>
    <r>
      <t xml:space="preserve">целевой программы </t>
    </r>
    <r>
      <rPr>
        <sz val="18"/>
        <rFont val="Calibri"/>
        <family val="2"/>
      </rPr>
      <t>«</t>
    </r>
    <r>
      <rPr>
        <sz val="18"/>
        <rFont val="Arial"/>
        <family val="2"/>
      </rPr>
      <t xml:space="preserve">Модернизация </t>
    </r>
  </si>
  <si>
    <r>
      <t>на 2011-2012 годы</t>
    </r>
    <r>
      <rPr>
        <sz val="18"/>
        <rFont val="Calibri"/>
        <family val="2"/>
      </rPr>
      <t>»</t>
    </r>
    <r>
      <rPr>
        <sz val="18"/>
        <rFont val="Arial"/>
        <family val="2"/>
      </rPr>
      <t xml:space="preserve"> за 2012 год,</t>
    </r>
  </si>
  <si>
    <t>здравоохранения г. Новошахтинска</t>
  </si>
  <si>
    <t>Всего по программе</t>
  </si>
  <si>
    <t>Объем ассигнований в соответствии с постановлением Администрации города об утверждении программы (в действующей редакции по состоянию на отчетную дату)</t>
  </si>
  <si>
    <t>Оплата из средств  бюджета города произведена за фактически выполненные работы</t>
  </si>
  <si>
    <t>Задержка поставки 2 единиц оборудования по вине завода-изготовителя</t>
  </si>
  <si>
    <t>Экономия по заключенным контрактам</t>
  </si>
  <si>
    <t>бюджет 
города</t>
  </si>
  <si>
    <t>бюджет
 города</t>
  </si>
  <si>
    <t>Объемы неосвоенных средств и причины их неосвоения (по источникам финансирования)</t>
  </si>
  <si>
    <t>Проведение диспансеризации 14-ти летних подростков</t>
  </si>
  <si>
    <t>(за весь период реализации программы)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</si>
</sst>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_р_._-;_-@_-"/>
    <numFmt numFmtId="167" formatCode="_-* #,##0.0_р_._-;\-* #,##0.0_р_._-;_-* &quot;-&quot;??_р_._-;_-@_-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color indexed="9"/>
      <name val="Arial Cyr"/>
      <family val="2"/>
    </font>
    <font>
      <sz val="12"/>
      <color indexed="9"/>
      <name val="Times New Roman"/>
      <family val="1"/>
    </font>
    <font>
      <sz val="18"/>
      <name val="Arial"/>
      <family val="2"/>
    </font>
    <font>
      <sz val="18"/>
      <name val="Calibri"/>
      <family val="2"/>
    </font>
    <font>
      <u val="single"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1" fillId="0" borderId="0" xfId="0" applyFont="1" applyAlignment="1">
      <alignment wrapText="1"/>
    </xf>
    <xf numFmtId="0" fontId="19" fillId="0" borderId="0" xfId="0" applyFont="1" applyAlignment="1">
      <alignment/>
    </xf>
    <xf numFmtId="0" fontId="23" fillId="0" borderId="0" xfId="0" applyFont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2" fillId="0" borderId="14" xfId="0" applyFont="1" applyFill="1" applyBorder="1" applyAlignment="1">
      <alignment wrapText="1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justify"/>
    </xf>
    <xf numFmtId="0" fontId="26" fillId="0" borderId="11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vertical="top" wrapText="1"/>
    </xf>
    <xf numFmtId="0" fontId="25" fillId="0" borderId="0" xfId="0" applyFont="1" applyAlignment="1">
      <alignment/>
    </xf>
    <xf numFmtId="0" fontId="0" fillId="0" borderId="18" xfId="0" applyBorder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25" fillId="0" borderId="22" xfId="0" applyFont="1" applyBorder="1" applyAlignment="1">
      <alignment horizontal="justify" vertical="top" wrapText="1"/>
    </xf>
    <xf numFmtId="0" fontId="25" fillId="0" borderId="12" xfId="0" applyFont="1" applyBorder="1" applyAlignment="1">
      <alignment horizontal="justify" vertical="top" wrapText="1"/>
    </xf>
    <xf numFmtId="0" fontId="25" fillId="0" borderId="15" xfId="0" applyFont="1" applyBorder="1" applyAlignment="1">
      <alignment horizontal="justify" vertical="top" wrapText="1"/>
    </xf>
    <xf numFmtId="164" fontId="25" fillId="0" borderId="14" xfId="0" applyNumberFormat="1" applyFont="1" applyBorder="1" applyAlignment="1">
      <alignment horizontal="center" vertical="top" wrapText="1"/>
    </xf>
    <xf numFmtId="164" fontId="25" fillId="0" borderId="23" xfId="0" applyNumberFormat="1" applyFont="1" applyBorder="1" applyAlignment="1">
      <alignment horizontal="center" vertical="top" wrapText="1"/>
    </xf>
    <xf numFmtId="164" fontId="0" fillId="0" borderId="21" xfId="0" applyNumberFormat="1" applyBorder="1" applyAlignment="1">
      <alignment horizontal="center"/>
    </xf>
    <xf numFmtId="0" fontId="25" fillId="0" borderId="0" xfId="0" applyFont="1" applyBorder="1" applyAlignment="1">
      <alignment horizontal="justify" vertical="top" wrapText="1"/>
    </xf>
    <xf numFmtId="0" fontId="25" fillId="0" borderId="18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justify" vertical="top" wrapText="1"/>
    </xf>
    <xf numFmtId="164" fontId="25" fillId="0" borderId="17" xfId="0" applyNumberFormat="1" applyFont="1" applyBorder="1" applyAlignment="1">
      <alignment horizontal="center" vertical="top" wrapText="1"/>
    </xf>
    <xf numFmtId="0" fontId="25" fillId="0" borderId="24" xfId="0" applyFont="1" applyBorder="1" applyAlignment="1">
      <alignment horizontal="justify" vertical="top" wrapText="1"/>
    </xf>
    <xf numFmtId="164" fontId="25" fillId="0" borderId="19" xfId="0" applyNumberFormat="1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25" fillId="0" borderId="23" xfId="0" applyFont="1" applyBorder="1" applyAlignment="1">
      <alignment horizontal="center" vertical="top" wrapText="1"/>
    </xf>
    <xf numFmtId="164" fontId="0" fillId="0" borderId="21" xfId="0" applyNumberFormat="1" applyBorder="1" applyAlignment="1">
      <alignment horizontal="center" vertical="top"/>
    </xf>
    <xf numFmtId="0" fontId="25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25" fillId="0" borderId="14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27" fillId="0" borderId="23" xfId="0" applyFont="1" applyBorder="1" applyAlignment="1">
      <alignment horizontal="justify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25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top" wrapText="1"/>
    </xf>
    <xf numFmtId="0" fontId="30" fillId="0" borderId="0" xfId="0" applyFont="1" applyAlignment="1">
      <alignment horizontal="justify" vertical="top" wrapText="1"/>
    </xf>
    <xf numFmtId="0" fontId="31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justify"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25" fillId="0" borderId="10" xfId="0" applyFont="1" applyBorder="1" applyAlignment="1">
      <alignment horizontal="justify" vertical="top" wrapText="1"/>
    </xf>
    <xf numFmtId="164" fontId="25" fillId="0" borderId="30" xfId="0" applyNumberFormat="1" applyFont="1" applyBorder="1" applyAlignment="1">
      <alignment horizontal="justify" vertical="top" wrapText="1"/>
    </xf>
    <xf numFmtId="164" fontId="25" fillId="0" borderId="31" xfId="0" applyNumberFormat="1" applyFont="1" applyBorder="1" applyAlignment="1">
      <alignment horizontal="justify" vertical="top" wrapText="1"/>
    </xf>
    <xf numFmtId="0" fontId="25" fillId="0" borderId="32" xfId="0" applyFont="1" applyBorder="1" applyAlignment="1">
      <alignment horizontal="justify" vertical="top" wrapText="1"/>
    </xf>
    <xf numFmtId="164" fontId="25" fillId="0" borderId="0" xfId="0" applyNumberFormat="1" applyFont="1" applyBorder="1" applyAlignment="1">
      <alignment horizontal="justify" vertical="top" wrapText="1"/>
    </xf>
    <xf numFmtId="0" fontId="25" fillId="0" borderId="33" xfId="0" applyFont="1" applyBorder="1" applyAlignment="1">
      <alignment vertical="top" wrapText="1"/>
    </xf>
    <xf numFmtId="164" fontId="25" fillId="0" borderId="10" xfId="0" applyNumberFormat="1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justify" vertical="top" wrapText="1"/>
    </xf>
    <xf numFmtId="49" fontId="25" fillId="25" borderId="10" xfId="0" applyNumberFormat="1" applyFont="1" applyFill="1" applyBorder="1" applyAlignment="1">
      <alignment horizontal="justify" vertical="top" wrapText="1"/>
    </xf>
    <xf numFmtId="0" fontId="25" fillId="25" borderId="10" xfId="0" applyFont="1" applyFill="1" applyBorder="1" applyAlignment="1">
      <alignment horizontal="justify" vertical="top" wrapText="1"/>
    </xf>
    <xf numFmtId="164" fontId="25" fillId="0" borderId="31" xfId="0" applyNumberFormat="1" applyFont="1" applyBorder="1" applyAlignment="1">
      <alignment horizontal="left" vertical="top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top" wrapText="1"/>
    </xf>
    <xf numFmtId="164" fontId="25" fillId="0" borderId="35" xfId="0" applyNumberFormat="1" applyFont="1" applyBorder="1" applyAlignment="1">
      <alignment horizontal="center" vertical="top" wrapText="1"/>
    </xf>
    <xf numFmtId="164" fontId="25" fillId="0" borderId="36" xfId="0" applyNumberFormat="1" applyFont="1" applyBorder="1" applyAlignment="1">
      <alignment horizontal="justify" vertical="top" wrapText="1"/>
    </xf>
    <xf numFmtId="0" fontId="25" fillId="0" borderId="37" xfId="0" applyFont="1" applyBorder="1" applyAlignment="1">
      <alignment horizontal="center" vertical="center"/>
    </xf>
    <xf numFmtId="164" fontId="25" fillId="0" borderId="35" xfId="0" applyNumberFormat="1" applyFont="1" applyFill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6" fillId="0" borderId="20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justify" vertical="top" wrapText="1"/>
    </xf>
    <xf numFmtId="0" fontId="25" fillId="0" borderId="23" xfId="0" applyFont="1" applyBorder="1" applyAlignment="1">
      <alignment horizontal="justify" vertical="top" wrapText="1"/>
    </xf>
    <xf numFmtId="0" fontId="25" fillId="0" borderId="15" xfId="0" applyFont="1" applyBorder="1" applyAlignment="1">
      <alignment horizontal="justify" vertical="top" wrapText="1"/>
    </xf>
    <xf numFmtId="0" fontId="26" fillId="0" borderId="2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25" fillId="0" borderId="20" xfId="0" applyFont="1" applyBorder="1" applyAlignment="1">
      <alignment horizontal="justify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25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42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23" xfId="0" applyFont="1" applyBorder="1" applyAlignment="1">
      <alignment vertical="top" wrapText="1"/>
    </xf>
    <xf numFmtId="0" fontId="25" fillId="0" borderId="2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justify" vertical="top" wrapText="1"/>
    </xf>
    <xf numFmtId="0" fontId="32" fillId="0" borderId="0" xfId="0" applyFont="1" applyAlignment="1">
      <alignment horizontal="right" vertical="top" wrapText="1"/>
    </xf>
    <xf numFmtId="0" fontId="32" fillId="0" borderId="0" xfId="0" applyFont="1" applyAlignment="1">
      <alignment horizontal="left" vertical="top" wrapText="1"/>
    </xf>
    <xf numFmtId="0" fontId="25" fillId="0" borderId="50" xfId="0" applyFont="1" applyBorder="1" applyAlignment="1">
      <alignment horizontal="center" vertical="center" wrapText="1"/>
    </xf>
    <xf numFmtId="0" fontId="3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285750</xdr:colOff>
      <xdr:row>18</xdr:row>
      <xdr:rowOff>238125</xdr:rowOff>
    </xdr:from>
    <xdr:ext cx="10382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925050" y="63531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19</xdr:row>
      <xdr:rowOff>238125</xdr:rowOff>
    </xdr:from>
    <xdr:ext cx="10477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934450" y="725805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285750</xdr:colOff>
      <xdr:row>19</xdr:row>
      <xdr:rowOff>238125</xdr:rowOff>
    </xdr:from>
    <xdr:ext cx="103822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9925050" y="725805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22</xdr:row>
      <xdr:rowOff>238125</xdr:rowOff>
    </xdr:from>
    <xdr:ext cx="104775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8934450" y="9753600"/>
          <a:ext cx="1047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285750</xdr:colOff>
      <xdr:row>22</xdr:row>
      <xdr:rowOff>238125</xdr:rowOff>
    </xdr:from>
    <xdr:ext cx="1038225" cy="257175"/>
    <xdr:sp fLocksText="0">
      <xdr:nvSpPr>
        <xdr:cNvPr id="5" name="TextBox 5"/>
        <xdr:cNvSpPr txBox="1">
          <a:spLocks noChangeArrowheads="1"/>
        </xdr:cNvSpPr>
      </xdr:nvSpPr>
      <xdr:spPr>
        <a:xfrm>
          <a:off x="9925050" y="9753600"/>
          <a:ext cx="1038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285750</xdr:colOff>
      <xdr:row>23</xdr:row>
      <xdr:rowOff>238125</xdr:rowOff>
    </xdr:from>
    <xdr:ext cx="103822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992505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285750</xdr:colOff>
      <xdr:row>19</xdr:row>
      <xdr:rowOff>238125</xdr:rowOff>
    </xdr:from>
    <xdr:ext cx="103822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9925050" y="725805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285750</xdr:colOff>
      <xdr:row>19</xdr:row>
      <xdr:rowOff>238125</xdr:rowOff>
    </xdr:from>
    <xdr:ext cx="103822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0906125" y="725805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20</xdr:row>
      <xdr:rowOff>238125</xdr:rowOff>
    </xdr:from>
    <xdr:ext cx="104775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8934450" y="7924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285750</xdr:colOff>
      <xdr:row>20</xdr:row>
      <xdr:rowOff>238125</xdr:rowOff>
    </xdr:from>
    <xdr:ext cx="103822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9925050" y="79248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285750</xdr:colOff>
      <xdr:row>20</xdr:row>
      <xdr:rowOff>238125</xdr:rowOff>
    </xdr:from>
    <xdr:ext cx="103822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9925050" y="79248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22</xdr:row>
      <xdr:rowOff>238125</xdr:rowOff>
    </xdr:from>
    <xdr:ext cx="1038225" cy="257175"/>
    <xdr:sp fLocksText="0">
      <xdr:nvSpPr>
        <xdr:cNvPr id="12" name="TextBox 12"/>
        <xdr:cNvSpPr txBox="1">
          <a:spLocks noChangeArrowheads="1"/>
        </xdr:cNvSpPr>
      </xdr:nvSpPr>
      <xdr:spPr>
        <a:xfrm>
          <a:off x="7867650" y="9753600"/>
          <a:ext cx="1038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22</xdr:row>
      <xdr:rowOff>238125</xdr:rowOff>
    </xdr:from>
    <xdr:ext cx="1047750" cy="257175"/>
    <xdr:sp fLocksText="0">
      <xdr:nvSpPr>
        <xdr:cNvPr id="13" name="TextBox 13"/>
        <xdr:cNvSpPr txBox="1">
          <a:spLocks noChangeArrowheads="1"/>
        </xdr:cNvSpPr>
      </xdr:nvSpPr>
      <xdr:spPr>
        <a:xfrm>
          <a:off x="8934450" y="9753600"/>
          <a:ext cx="1047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22</xdr:row>
      <xdr:rowOff>238125</xdr:rowOff>
    </xdr:from>
    <xdr:ext cx="1047750" cy="257175"/>
    <xdr:sp fLocksText="0">
      <xdr:nvSpPr>
        <xdr:cNvPr id="14" name="TextBox 14"/>
        <xdr:cNvSpPr txBox="1">
          <a:spLocks noChangeArrowheads="1"/>
        </xdr:cNvSpPr>
      </xdr:nvSpPr>
      <xdr:spPr>
        <a:xfrm>
          <a:off x="8934450" y="9753600"/>
          <a:ext cx="1047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23</xdr:row>
      <xdr:rowOff>238125</xdr:rowOff>
    </xdr:from>
    <xdr:ext cx="1047750" cy="266700"/>
    <xdr:sp fLocksText="0">
      <xdr:nvSpPr>
        <xdr:cNvPr id="15" name="TextBox 16"/>
        <xdr:cNvSpPr txBox="1">
          <a:spLocks noChangeArrowheads="1"/>
        </xdr:cNvSpPr>
      </xdr:nvSpPr>
      <xdr:spPr>
        <a:xfrm>
          <a:off x="8934450" y="115157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285750</xdr:colOff>
      <xdr:row>23</xdr:row>
      <xdr:rowOff>238125</xdr:rowOff>
    </xdr:from>
    <xdr:ext cx="1038225" cy="266700"/>
    <xdr:sp fLocksText="0">
      <xdr:nvSpPr>
        <xdr:cNvPr id="16" name="TextBox 17"/>
        <xdr:cNvSpPr txBox="1">
          <a:spLocks noChangeArrowheads="1"/>
        </xdr:cNvSpPr>
      </xdr:nvSpPr>
      <xdr:spPr>
        <a:xfrm>
          <a:off x="10906125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285750</xdr:colOff>
      <xdr:row>21</xdr:row>
      <xdr:rowOff>238125</xdr:rowOff>
    </xdr:from>
    <xdr:ext cx="1038225" cy="266700"/>
    <xdr:sp fLocksText="0">
      <xdr:nvSpPr>
        <xdr:cNvPr id="17" name="TextBox 18"/>
        <xdr:cNvSpPr txBox="1">
          <a:spLocks noChangeArrowheads="1"/>
        </xdr:cNvSpPr>
      </xdr:nvSpPr>
      <xdr:spPr>
        <a:xfrm>
          <a:off x="12439650" y="91821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285750</xdr:colOff>
      <xdr:row>21</xdr:row>
      <xdr:rowOff>238125</xdr:rowOff>
    </xdr:from>
    <xdr:ext cx="1038225" cy="266700"/>
    <xdr:sp fLocksText="0">
      <xdr:nvSpPr>
        <xdr:cNvPr id="18" name="TextBox 19"/>
        <xdr:cNvSpPr txBox="1">
          <a:spLocks noChangeArrowheads="1"/>
        </xdr:cNvSpPr>
      </xdr:nvSpPr>
      <xdr:spPr>
        <a:xfrm>
          <a:off x="13506450" y="91821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285750</xdr:colOff>
      <xdr:row>22</xdr:row>
      <xdr:rowOff>238125</xdr:rowOff>
    </xdr:from>
    <xdr:ext cx="1038225" cy="257175"/>
    <xdr:sp fLocksText="0">
      <xdr:nvSpPr>
        <xdr:cNvPr id="19" name="TextBox 20"/>
        <xdr:cNvSpPr txBox="1">
          <a:spLocks noChangeArrowheads="1"/>
        </xdr:cNvSpPr>
      </xdr:nvSpPr>
      <xdr:spPr>
        <a:xfrm>
          <a:off x="12439650" y="9753600"/>
          <a:ext cx="1038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285750</xdr:colOff>
      <xdr:row>22</xdr:row>
      <xdr:rowOff>238125</xdr:rowOff>
    </xdr:from>
    <xdr:ext cx="1038225" cy="257175"/>
    <xdr:sp fLocksText="0">
      <xdr:nvSpPr>
        <xdr:cNvPr id="20" name="TextBox 21"/>
        <xdr:cNvSpPr txBox="1">
          <a:spLocks noChangeArrowheads="1"/>
        </xdr:cNvSpPr>
      </xdr:nvSpPr>
      <xdr:spPr>
        <a:xfrm>
          <a:off x="13506450" y="9753600"/>
          <a:ext cx="1038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285750</xdr:colOff>
      <xdr:row>19</xdr:row>
      <xdr:rowOff>238125</xdr:rowOff>
    </xdr:from>
    <xdr:ext cx="1038225" cy="266700"/>
    <xdr:sp fLocksText="0">
      <xdr:nvSpPr>
        <xdr:cNvPr id="21" name="TextBox 24"/>
        <xdr:cNvSpPr txBox="1">
          <a:spLocks noChangeArrowheads="1"/>
        </xdr:cNvSpPr>
      </xdr:nvSpPr>
      <xdr:spPr>
        <a:xfrm>
          <a:off x="13506450" y="725805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19</xdr:row>
      <xdr:rowOff>238125</xdr:rowOff>
    </xdr:from>
    <xdr:ext cx="1038225" cy="266700"/>
    <xdr:sp fLocksText="0">
      <xdr:nvSpPr>
        <xdr:cNvPr id="22" name="TextBox 25"/>
        <xdr:cNvSpPr txBox="1">
          <a:spLocks noChangeArrowheads="1"/>
        </xdr:cNvSpPr>
      </xdr:nvSpPr>
      <xdr:spPr>
        <a:xfrm>
          <a:off x="14516100" y="725805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285750</xdr:colOff>
      <xdr:row>20</xdr:row>
      <xdr:rowOff>238125</xdr:rowOff>
    </xdr:from>
    <xdr:ext cx="1038225" cy="266700"/>
    <xdr:sp fLocksText="0">
      <xdr:nvSpPr>
        <xdr:cNvPr id="23" name="TextBox 26"/>
        <xdr:cNvSpPr txBox="1">
          <a:spLocks noChangeArrowheads="1"/>
        </xdr:cNvSpPr>
      </xdr:nvSpPr>
      <xdr:spPr>
        <a:xfrm>
          <a:off x="13506450" y="79248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20</xdr:row>
      <xdr:rowOff>238125</xdr:rowOff>
    </xdr:from>
    <xdr:ext cx="1038225" cy="266700"/>
    <xdr:sp fLocksText="0">
      <xdr:nvSpPr>
        <xdr:cNvPr id="24" name="TextBox 27"/>
        <xdr:cNvSpPr txBox="1">
          <a:spLocks noChangeArrowheads="1"/>
        </xdr:cNvSpPr>
      </xdr:nvSpPr>
      <xdr:spPr>
        <a:xfrm>
          <a:off x="14516100" y="79248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285750</xdr:colOff>
      <xdr:row>21</xdr:row>
      <xdr:rowOff>238125</xdr:rowOff>
    </xdr:from>
    <xdr:ext cx="1038225" cy="266700"/>
    <xdr:sp fLocksText="0">
      <xdr:nvSpPr>
        <xdr:cNvPr id="25" name="TextBox 28"/>
        <xdr:cNvSpPr txBox="1">
          <a:spLocks noChangeArrowheads="1"/>
        </xdr:cNvSpPr>
      </xdr:nvSpPr>
      <xdr:spPr>
        <a:xfrm>
          <a:off x="13506450" y="91821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21</xdr:row>
      <xdr:rowOff>238125</xdr:rowOff>
    </xdr:from>
    <xdr:ext cx="1038225" cy="266700"/>
    <xdr:sp fLocksText="0">
      <xdr:nvSpPr>
        <xdr:cNvPr id="26" name="TextBox 29"/>
        <xdr:cNvSpPr txBox="1">
          <a:spLocks noChangeArrowheads="1"/>
        </xdr:cNvSpPr>
      </xdr:nvSpPr>
      <xdr:spPr>
        <a:xfrm>
          <a:off x="14516100" y="91821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19</xdr:row>
      <xdr:rowOff>238125</xdr:rowOff>
    </xdr:from>
    <xdr:ext cx="1038225" cy="266700"/>
    <xdr:sp fLocksText="0">
      <xdr:nvSpPr>
        <xdr:cNvPr id="27" name="TextBox 30"/>
        <xdr:cNvSpPr txBox="1">
          <a:spLocks noChangeArrowheads="1"/>
        </xdr:cNvSpPr>
      </xdr:nvSpPr>
      <xdr:spPr>
        <a:xfrm>
          <a:off x="14516100" y="725805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19</xdr:row>
      <xdr:rowOff>238125</xdr:rowOff>
    </xdr:from>
    <xdr:ext cx="1038225" cy="266700"/>
    <xdr:sp fLocksText="0">
      <xdr:nvSpPr>
        <xdr:cNvPr id="28" name="TextBox 31"/>
        <xdr:cNvSpPr txBox="1">
          <a:spLocks noChangeArrowheads="1"/>
        </xdr:cNvSpPr>
      </xdr:nvSpPr>
      <xdr:spPr>
        <a:xfrm>
          <a:off x="15430500" y="725805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19</xdr:row>
      <xdr:rowOff>238125</xdr:rowOff>
    </xdr:from>
    <xdr:ext cx="1038225" cy="266700"/>
    <xdr:sp fLocksText="0">
      <xdr:nvSpPr>
        <xdr:cNvPr id="29" name="TextBox 32"/>
        <xdr:cNvSpPr txBox="1">
          <a:spLocks noChangeArrowheads="1"/>
        </xdr:cNvSpPr>
      </xdr:nvSpPr>
      <xdr:spPr>
        <a:xfrm>
          <a:off x="15430500" y="725805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19</xdr:row>
      <xdr:rowOff>238125</xdr:rowOff>
    </xdr:from>
    <xdr:ext cx="1047750" cy="266700"/>
    <xdr:sp fLocksText="0">
      <xdr:nvSpPr>
        <xdr:cNvPr id="30" name="TextBox 33"/>
        <xdr:cNvSpPr txBox="1">
          <a:spLocks noChangeArrowheads="1"/>
        </xdr:cNvSpPr>
      </xdr:nvSpPr>
      <xdr:spPr>
        <a:xfrm>
          <a:off x="16144875" y="725805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19</xdr:row>
      <xdr:rowOff>238125</xdr:rowOff>
    </xdr:from>
    <xdr:ext cx="1047750" cy="266700"/>
    <xdr:sp fLocksText="0">
      <xdr:nvSpPr>
        <xdr:cNvPr id="31" name="TextBox 34"/>
        <xdr:cNvSpPr txBox="1">
          <a:spLocks noChangeArrowheads="1"/>
        </xdr:cNvSpPr>
      </xdr:nvSpPr>
      <xdr:spPr>
        <a:xfrm>
          <a:off x="16144875" y="725805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20</xdr:row>
      <xdr:rowOff>238125</xdr:rowOff>
    </xdr:from>
    <xdr:ext cx="1038225" cy="266700"/>
    <xdr:sp fLocksText="0">
      <xdr:nvSpPr>
        <xdr:cNvPr id="32" name="TextBox 35"/>
        <xdr:cNvSpPr txBox="1">
          <a:spLocks noChangeArrowheads="1"/>
        </xdr:cNvSpPr>
      </xdr:nvSpPr>
      <xdr:spPr>
        <a:xfrm>
          <a:off x="14516100" y="79248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20</xdr:row>
      <xdr:rowOff>238125</xdr:rowOff>
    </xdr:from>
    <xdr:ext cx="1038225" cy="266700"/>
    <xdr:sp fLocksText="0">
      <xdr:nvSpPr>
        <xdr:cNvPr id="33" name="TextBox 36"/>
        <xdr:cNvSpPr txBox="1">
          <a:spLocks noChangeArrowheads="1"/>
        </xdr:cNvSpPr>
      </xdr:nvSpPr>
      <xdr:spPr>
        <a:xfrm>
          <a:off x="15430500" y="79248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21</xdr:row>
      <xdr:rowOff>238125</xdr:rowOff>
    </xdr:from>
    <xdr:ext cx="1038225" cy="266700"/>
    <xdr:sp fLocksText="0">
      <xdr:nvSpPr>
        <xdr:cNvPr id="34" name="TextBox 37"/>
        <xdr:cNvSpPr txBox="1">
          <a:spLocks noChangeArrowheads="1"/>
        </xdr:cNvSpPr>
      </xdr:nvSpPr>
      <xdr:spPr>
        <a:xfrm>
          <a:off x="14516100" y="91821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21</xdr:row>
      <xdr:rowOff>238125</xdr:rowOff>
    </xdr:from>
    <xdr:ext cx="1038225" cy="266700"/>
    <xdr:sp fLocksText="0">
      <xdr:nvSpPr>
        <xdr:cNvPr id="35" name="TextBox 38"/>
        <xdr:cNvSpPr txBox="1">
          <a:spLocks noChangeArrowheads="1"/>
        </xdr:cNvSpPr>
      </xdr:nvSpPr>
      <xdr:spPr>
        <a:xfrm>
          <a:off x="14516100" y="91821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21</xdr:row>
      <xdr:rowOff>238125</xdr:rowOff>
    </xdr:from>
    <xdr:ext cx="1038225" cy="266700"/>
    <xdr:sp fLocksText="0">
      <xdr:nvSpPr>
        <xdr:cNvPr id="36" name="TextBox 39"/>
        <xdr:cNvSpPr txBox="1">
          <a:spLocks noChangeArrowheads="1"/>
        </xdr:cNvSpPr>
      </xdr:nvSpPr>
      <xdr:spPr>
        <a:xfrm>
          <a:off x="15430500" y="91821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22</xdr:row>
      <xdr:rowOff>238125</xdr:rowOff>
    </xdr:from>
    <xdr:ext cx="1038225" cy="257175"/>
    <xdr:sp fLocksText="0">
      <xdr:nvSpPr>
        <xdr:cNvPr id="37" name="TextBox 40"/>
        <xdr:cNvSpPr txBox="1">
          <a:spLocks noChangeArrowheads="1"/>
        </xdr:cNvSpPr>
      </xdr:nvSpPr>
      <xdr:spPr>
        <a:xfrm>
          <a:off x="14516100" y="9753600"/>
          <a:ext cx="1038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22</xdr:row>
      <xdr:rowOff>238125</xdr:rowOff>
    </xdr:from>
    <xdr:ext cx="1038225" cy="257175"/>
    <xdr:sp fLocksText="0">
      <xdr:nvSpPr>
        <xdr:cNvPr id="38" name="TextBox 41"/>
        <xdr:cNvSpPr txBox="1">
          <a:spLocks noChangeArrowheads="1"/>
        </xdr:cNvSpPr>
      </xdr:nvSpPr>
      <xdr:spPr>
        <a:xfrm>
          <a:off x="14516100" y="9753600"/>
          <a:ext cx="1038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22</xdr:row>
      <xdr:rowOff>238125</xdr:rowOff>
    </xdr:from>
    <xdr:ext cx="1038225" cy="257175"/>
    <xdr:sp fLocksText="0">
      <xdr:nvSpPr>
        <xdr:cNvPr id="39" name="TextBox 42"/>
        <xdr:cNvSpPr txBox="1">
          <a:spLocks noChangeArrowheads="1"/>
        </xdr:cNvSpPr>
      </xdr:nvSpPr>
      <xdr:spPr>
        <a:xfrm>
          <a:off x="15430500" y="9753600"/>
          <a:ext cx="1038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23</xdr:row>
      <xdr:rowOff>238125</xdr:rowOff>
    </xdr:from>
    <xdr:ext cx="1038225" cy="266700"/>
    <xdr:sp fLocksText="0">
      <xdr:nvSpPr>
        <xdr:cNvPr id="40" name="TextBox 43"/>
        <xdr:cNvSpPr txBox="1">
          <a:spLocks noChangeArrowheads="1"/>
        </xdr:cNvSpPr>
      </xdr:nvSpPr>
      <xdr:spPr>
        <a:xfrm>
          <a:off x="145161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23</xdr:row>
      <xdr:rowOff>238125</xdr:rowOff>
    </xdr:from>
    <xdr:ext cx="1038225" cy="266700"/>
    <xdr:sp fLocksText="0">
      <xdr:nvSpPr>
        <xdr:cNvPr id="41" name="TextBox 44"/>
        <xdr:cNvSpPr txBox="1">
          <a:spLocks noChangeArrowheads="1"/>
        </xdr:cNvSpPr>
      </xdr:nvSpPr>
      <xdr:spPr>
        <a:xfrm>
          <a:off x="145161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23</xdr:row>
      <xdr:rowOff>238125</xdr:rowOff>
    </xdr:from>
    <xdr:ext cx="1038225" cy="266700"/>
    <xdr:sp fLocksText="0">
      <xdr:nvSpPr>
        <xdr:cNvPr id="42" name="TextBox 45"/>
        <xdr:cNvSpPr txBox="1">
          <a:spLocks noChangeArrowheads="1"/>
        </xdr:cNvSpPr>
      </xdr:nvSpPr>
      <xdr:spPr>
        <a:xfrm>
          <a:off x="154305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18</xdr:row>
      <xdr:rowOff>238125</xdr:rowOff>
    </xdr:from>
    <xdr:ext cx="1038225" cy="266700"/>
    <xdr:sp fLocksText="0">
      <xdr:nvSpPr>
        <xdr:cNvPr id="43" name="TextBox 46"/>
        <xdr:cNvSpPr txBox="1">
          <a:spLocks noChangeArrowheads="1"/>
        </xdr:cNvSpPr>
      </xdr:nvSpPr>
      <xdr:spPr>
        <a:xfrm>
          <a:off x="14516100" y="63531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18</xdr:row>
      <xdr:rowOff>238125</xdr:rowOff>
    </xdr:from>
    <xdr:ext cx="1038225" cy="266700"/>
    <xdr:sp fLocksText="0">
      <xdr:nvSpPr>
        <xdr:cNvPr id="44" name="TextBox 47"/>
        <xdr:cNvSpPr txBox="1">
          <a:spLocks noChangeArrowheads="1"/>
        </xdr:cNvSpPr>
      </xdr:nvSpPr>
      <xdr:spPr>
        <a:xfrm>
          <a:off x="14516100" y="63531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18</xdr:row>
      <xdr:rowOff>238125</xdr:rowOff>
    </xdr:from>
    <xdr:ext cx="1038225" cy="266700"/>
    <xdr:sp fLocksText="0">
      <xdr:nvSpPr>
        <xdr:cNvPr id="45" name="TextBox 48"/>
        <xdr:cNvSpPr txBox="1">
          <a:spLocks noChangeArrowheads="1"/>
        </xdr:cNvSpPr>
      </xdr:nvSpPr>
      <xdr:spPr>
        <a:xfrm>
          <a:off x="15430500" y="63531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18</xdr:row>
      <xdr:rowOff>238125</xdr:rowOff>
    </xdr:from>
    <xdr:ext cx="1038225" cy="266700"/>
    <xdr:sp fLocksText="0">
      <xdr:nvSpPr>
        <xdr:cNvPr id="46" name="TextBox 49"/>
        <xdr:cNvSpPr txBox="1">
          <a:spLocks noChangeArrowheads="1"/>
        </xdr:cNvSpPr>
      </xdr:nvSpPr>
      <xdr:spPr>
        <a:xfrm>
          <a:off x="15430500" y="63531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18</xdr:row>
      <xdr:rowOff>238125</xdr:rowOff>
    </xdr:from>
    <xdr:ext cx="1038225" cy="266700"/>
    <xdr:sp fLocksText="0">
      <xdr:nvSpPr>
        <xdr:cNvPr id="47" name="TextBox 50"/>
        <xdr:cNvSpPr txBox="1">
          <a:spLocks noChangeArrowheads="1"/>
        </xdr:cNvSpPr>
      </xdr:nvSpPr>
      <xdr:spPr>
        <a:xfrm>
          <a:off x="15430500" y="63531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18</xdr:row>
      <xdr:rowOff>238125</xdr:rowOff>
    </xdr:from>
    <xdr:ext cx="1038225" cy="266700"/>
    <xdr:sp fLocksText="0">
      <xdr:nvSpPr>
        <xdr:cNvPr id="48" name="TextBox 51"/>
        <xdr:cNvSpPr txBox="1">
          <a:spLocks noChangeArrowheads="1"/>
        </xdr:cNvSpPr>
      </xdr:nvSpPr>
      <xdr:spPr>
        <a:xfrm>
          <a:off x="15430500" y="63531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18</xdr:row>
      <xdr:rowOff>238125</xdr:rowOff>
    </xdr:from>
    <xdr:ext cx="1047750" cy="266700"/>
    <xdr:sp fLocksText="0">
      <xdr:nvSpPr>
        <xdr:cNvPr id="49" name="TextBox 52"/>
        <xdr:cNvSpPr txBox="1">
          <a:spLocks noChangeArrowheads="1"/>
        </xdr:cNvSpPr>
      </xdr:nvSpPr>
      <xdr:spPr>
        <a:xfrm>
          <a:off x="16144875" y="635317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18</xdr:row>
      <xdr:rowOff>238125</xdr:rowOff>
    </xdr:from>
    <xdr:ext cx="1047750" cy="266700"/>
    <xdr:sp fLocksText="0">
      <xdr:nvSpPr>
        <xdr:cNvPr id="50" name="TextBox 53"/>
        <xdr:cNvSpPr txBox="1">
          <a:spLocks noChangeArrowheads="1"/>
        </xdr:cNvSpPr>
      </xdr:nvSpPr>
      <xdr:spPr>
        <a:xfrm>
          <a:off x="16144875" y="635317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17</xdr:row>
      <xdr:rowOff>238125</xdr:rowOff>
    </xdr:from>
    <xdr:ext cx="1038225" cy="266700"/>
    <xdr:sp fLocksText="0">
      <xdr:nvSpPr>
        <xdr:cNvPr id="51" name="TextBox 54"/>
        <xdr:cNvSpPr txBox="1">
          <a:spLocks noChangeArrowheads="1"/>
        </xdr:cNvSpPr>
      </xdr:nvSpPr>
      <xdr:spPr>
        <a:xfrm>
          <a:off x="15430500" y="52578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17</xdr:row>
      <xdr:rowOff>238125</xdr:rowOff>
    </xdr:from>
    <xdr:ext cx="1038225" cy="266700"/>
    <xdr:sp fLocksText="0">
      <xdr:nvSpPr>
        <xdr:cNvPr id="52" name="TextBox 55"/>
        <xdr:cNvSpPr txBox="1">
          <a:spLocks noChangeArrowheads="1"/>
        </xdr:cNvSpPr>
      </xdr:nvSpPr>
      <xdr:spPr>
        <a:xfrm>
          <a:off x="15430500" y="52578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17</xdr:row>
      <xdr:rowOff>238125</xdr:rowOff>
    </xdr:from>
    <xdr:ext cx="1038225" cy="266700"/>
    <xdr:sp fLocksText="0">
      <xdr:nvSpPr>
        <xdr:cNvPr id="53" name="TextBox 56"/>
        <xdr:cNvSpPr txBox="1">
          <a:spLocks noChangeArrowheads="1"/>
        </xdr:cNvSpPr>
      </xdr:nvSpPr>
      <xdr:spPr>
        <a:xfrm>
          <a:off x="15430500" y="52578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17</xdr:row>
      <xdr:rowOff>238125</xdr:rowOff>
    </xdr:from>
    <xdr:ext cx="1038225" cy="266700"/>
    <xdr:sp fLocksText="0">
      <xdr:nvSpPr>
        <xdr:cNvPr id="54" name="TextBox 57"/>
        <xdr:cNvSpPr txBox="1">
          <a:spLocks noChangeArrowheads="1"/>
        </xdr:cNvSpPr>
      </xdr:nvSpPr>
      <xdr:spPr>
        <a:xfrm>
          <a:off x="15430500" y="5257800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17</xdr:row>
      <xdr:rowOff>238125</xdr:rowOff>
    </xdr:from>
    <xdr:ext cx="1047750" cy="266700"/>
    <xdr:sp fLocksText="0">
      <xdr:nvSpPr>
        <xdr:cNvPr id="55" name="TextBox 58"/>
        <xdr:cNvSpPr txBox="1">
          <a:spLocks noChangeArrowheads="1"/>
        </xdr:cNvSpPr>
      </xdr:nvSpPr>
      <xdr:spPr>
        <a:xfrm>
          <a:off x="16144875" y="5257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17</xdr:row>
      <xdr:rowOff>238125</xdr:rowOff>
    </xdr:from>
    <xdr:ext cx="1047750" cy="266700"/>
    <xdr:sp fLocksText="0">
      <xdr:nvSpPr>
        <xdr:cNvPr id="56" name="TextBox 59"/>
        <xdr:cNvSpPr txBox="1">
          <a:spLocks noChangeArrowheads="1"/>
        </xdr:cNvSpPr>
      </xdr:nvSpPr>
      <xdr:spPr>
        <a:xfrm>
          <a:off x="16144875" y="5257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285750</xdr:colOff>
      <xdr:row>23</xdr:row>
      <xdr:rowOff>238125</xdr:rowOff>
    </xdr:from>
    <xdr:ext cx="1038225" cy="266700"/>
    <xdr:sp fLocksText="0">
      <xdr:nvSpPr>
        <xdr:cNvPr id="57" name="TextBox 60"/>
        <xdr:cNvSpPr txBox="1">
          <a:spLocks noChangeArrowheads="1"/>
        </xdr:cNvSpPr>
      </xdr:nvSpPr>
      <xdr:spPr>
        <a:xfrm>
          <a:off x="1350645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285750</xdr:colOff>
      <xdr:row>23</xdr:row>
      <xdr:rowOff>238125</xdr:rowOff>
    </xdr:from>
    <xdr:ext cx="1038225" cy="266700"/>
    <xdr:sp fLocksText="0">
      <xdr:nvSpPr>
        <xdr:cNvPr id="58" name="TextBox 61"/>
        <xdr:cNvSpPr txBox="1">
          <a:spLocks noChangeArrowheads="1"/>
        </xdr:cNvSpPr>
      </xdr:nvSpPr>
      <xdr:spPr>
        <a:xfrm>
          <a:off x="1350645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285750</xdr:colOff>
      <xdr:row>23</xdr:row>
      <xdr:rowOff>238125</xdr:rowOff>
    </xdr:from>
    <xdr:ext cx="1038225" cy="266700"/>
    <xdr:sp fLocksText="0">
      <xdr:nvSpPr>
        <xdr:cNvPr id="59" name="TextBox 62"/>
        <xdr:cNvSpPr txBox="1">
          <a:spLocks noChangeArrowheads="1"/>
        </xdr:cNvSpPr>
      </xdr:nvSpPr>
      <xdr:spPr>
        <a:xfrm>
          <a:off x="1350645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285750</xdr:colOff>
      <xdr:row>23</xdr:row>
      <xdr:rowOff>238125</xdr:rowOff>
    </xdr:from>
    <xdr:ext cx="1038225" cy="266700"/>
    <xdr:sp fLocksText="0">
      <xdr:nvSpPr>
        <xdr:cNvPr id="60" name="TextBox 63"/>
        <xdr:cNvSpPr txBox="1">
          <a:spLocks noChangeArrowheads="1"/>
        </xdr:cNvSpPr>
      </xdr:nvSpPr>
      <xdr:spPr>
        <a:xfrm>
          <a:off x="1350645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23</xdr:row>
      <xdr:rowOff>238125</xdr:rowOff>
    </xdr:from>
    <xdr:ext cx="1038225" cy="266700"/>
    <xdr:sp fLocksText="0">
      <xdr:nvSpPr>
        <xdr:cNvPr id="61" name="TextBox 64"/>
        <xdr:cNvSpPr txBox="1">
          <a:spLocks noChangeArrowheads="1"/>
        </xdr:cNvSpPr>
      </xdr:nvSpPr>
      <xdr:spPr>
        <a:xfrm>
          <a:off x="145161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23</xdr:row>
      <xdr:rowOff>238125</xdr:rowOff>
    </xdr:from>
    <xdr:ext cx="1038225" cy="266700"/>
    <xdr:sp fLocksText="0">
      <xdr:nvSpPr>
        <xdr:cNvPr id="62" name="TextBox 65"/>
        <xdr:cNvSpPr txBox="1">
          <a:spLocks noChangeArrowheads="1"/>
        </xdr:cNvSpPr>
      </xdr:nvSpPr>
      <xdr:spPr>
        <a:xfrm>
          <a:off x="145161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23</xdr:row>
      <xdr:rowOff>238125</xdr:rowOff>
    </xdr:from>
    <xdr:ext cx="1038225" cy="266700"/>
    <xdr:sp fLocksText="0">
      <xdr:nvSpPr>
        <xdr:cNvPr id="63" name="TextBox 66"/>
        <xdr:cNvSpPr txBox="1">
          <a:spLocks noChangeArrowheads="1"/>
        </xdr:cNvSpPr>
      </xdr:nvSpPr>
      <xdr:spPr>
        <a:xfrm>
          <a:off x="154305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23</xdr:row>
      <xdr:rowOff>238125</xdr:rowOff>
    </xdr:from>
    <xdr:ext cx="1038225" cy="266700"/>
    <xdr:sp fLocksText="0">
      <xdr:nvSpPr>
        <xdr:cNvPr id="64" name="TextBox 67"/>
        <xdr:cNvSpPr txBox="1">
          <a:spLocks noChangeArrowheads="1"/>
        </xdr:cNvSpPr>
      </xdr:nvSpPr>
      <xdr:spPr>
        <a:xfrm>
          <a:off x="154305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23</xdr:row>
      <xdr:rowOff>238125</xdr:rowOff>
    </xdr:from>
    <xdr:ext cx="1038225" cy="266700"/>
    <xdr:sp fLocksText="0">
      <xdr:nvSpPr>
        <xdr:cNvPr id="65" name="TextBox 68"/>
        <xdr:cNvSpPr txBox="1">
          <a:spLocks noChangeArrowheads="1"/>
        </xdr:cNvSpPr>
      </xdr:nvSpPr>
      <xdr:spPr>
        <a:xfrm>
          <a:off x="145161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23</xdr:row>
      <xdr:rowOff>238125</xdr:rowOff>
    </xdr:from>
    <xdr:ext cx="1038225" cy="266700"/>
    <xdr:sp fLocksText="0">
      <xdr:nvSpPr>
        <xdr:cNvPr id="66" name="TextBox 69"/>
        <xdr:cNvSpPr txBox="1">
          <a:spLocks noChangeArrowheads="1"/>
        </xdr:cNvSpPr>
      </xdr:nvSpPr>
      <xdr:spPr>
        <a:xfrm>
          <a:off x="145161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23</xdr:row>
      <xdr:rowOff>238125</xdr:rowOff>
    </xdr:from>
    <xdr:ext cx="1038225" cy="266700"/>
    <xdr:sp fLocksText="0">
      <xdr:nvSpPr>
        <xdr:cNvPr id="67" name="TextBox 70"/>
        <xdr:cNvSpPr txBox="1">
          <a:spLocks noChangeArrowheads="1"/>
        </xdr:cNvSpPr>
      </xdr:nvSpPr>
      <xdr:spPr>
        <a:xfrm>
          <a:off x="145161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23</xdr:row>
      <xdr:rowOff>238125</xdr:rowOff>
    </xdr:from>
    <xdr:ext cx="1038225" cy="266700"/>
    <xdr:sp fLocksText="0">
      <xdr:nvSpPr>
        <xdr:cNvPr id="68" name="TextBox 71"/>
        <xdr:cNvSpPr txBox="1">
          <a:spLocks noChangeArrowheads="1"/>
        </xdr:cNvSpPr>
      </xdr:nvSpPr>
      <xdr:spPr>
        <a:xfrm>
          <a:off x="145161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23</xdr:row>
      <xdr:rowOff>238125</xdr:rowOff>
    </xdr:from>
    <xdr:ext cx="1038225" cy="266700"/>
    <xdr:sp fLocksText="0">
      <xdr:nvSpPr>
        <xdr:cNvPr id="69" name="TextBox 72"/>
        <xdr:cNvSpPr txBox="1">
          <a:spLocks noChangeArrowheads="1"/>
        </xdr:cNvSpPr>
      </xdr:nvSpPr>
      <xdr:spPr>
        <a:xfrm>
          <a:off x="154305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23</xdr:row>
      <xdr:rowOff>238125</xdr:rowOff>
    </xdr:from>
    <xdr:ext cx="1038225" cy="266700"/>
    <xdr:sp fLocksText="0">
      <xdr:nvSpPr>
        <xdr:cNvPr id="70" name="TextBox 73"/>
        <xdr:cNvSpPr txBox="1">
          <a:spLocks noChangeArrowheads="1"/>
        </xdr:cNvSpPr>
      </xdr:nvSpPr>
      <xdr:spPr>
        <a:xfrm>
          <a:off x="154305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23</xdr:row>
      <xdr:rowOff>238125</xdr:rowOff>
    </xdr:from>
    <xdr:ext cx="1047750" cy="266700"/>
    <xdr:sp fLocksText="0">
      <xdr:nvSpPr>
        <xdr:cNvPr id="71" name="TextBox 74"/>
        <xdr:cNvSpPr txBox="1">
          <a:spLocks noChangeArrowheads="1"/>
        </xdr:cNvSpPr>
      </xdr:nvSpPr>
      <xdr:spPr>
        <a:xfrm>
          <a:off x="16144875" y="115157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23</xdr:row>
      <xdr:rowOff>238125</xdr:rowOff>
    </xdr:from>
    <xdr:ext cx="1047750" cy="266700"/>
    <xdr:sp fLocksText="0">
      <xdr:nvSpPr>
        <xdr:cNvPr id="72" name="TextBox 75"/>
        <xdr:cNvSpPr txBox="1">
          <a:spLocks noChangeArrowheads="1"/>
        </xdr:cNvSpPr>
      </xdr:nvSpPr>
      <xdr:spPr>
        <a:xfrm>
          <a:off x="16144875" y="115157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23</xdr:row>
      <xdr:rowOff>238125</xdr:rowOff>
    </xdr:from>
    <xdr:ext cx="1038225" cy="266700"/>
    <xdr:sp fLocksText="0">
      <xdr:nvSpPr>
        <xdr:cNvPr id="73" name="TextBox 76"/>
        <xdr:cNvSpPr txBox="1">
          <a:spLocks noChangeArrowheads="1"/>
        </xdr:cNvSpPr>
      </xdr:nvSpPr>
      <xdr:spPr>
        <a:xfrm>
          <a:off x="154305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23</xdr:row>
      <xdr:rowOff>238125</xdr:rowOff>
    </xdr:from>
    <xdr:ext cx="1038225" cy="266700"/>
    <xdr:sp fLocksText="0">
      <xdr:nvSpPr>
        <xdr:cNvPr id="74" name="TextBox 77"/>
        <xdr:cNvSpPr txBox="1">
          <a:spLocks noChangeArrowheads="1"/>
        </xdr:cNvSpPr>
      </xdr:nvSpPr>
      <xdr:spPr>
        <a:xfrm>
          <a:off x="154305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23</xdr:row>
      <xdr:rowOff>238125</xdr:rowOff>
    </xdr:from>
    <xdr:ext cx="1038225" cy="266700"/>
    <xdr:sp fLocksText="0">
      <xdr:nvSpPr>
        <xdr:cNvPr id="75" name="TextBox 78"/>
        <xdr:cNvSpPr txBox="1">
          <a:spLocks noChangeArrowheads="1"/>
        </xdr:cNvSpPr>
      </xdr:nvSpPr>
      <xdr:spPr>
        <a:xfrm>
          <a:off x="154305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285750</xdr:colOff>
      <xdr:row>23</xdr:row>
      <xdr:rowOff>238125</xdr:rowOff>
    </xdr:from>
    <xdr:ext cx="1038225" cy="266700"/>
    <xdr:sp fLocksText="0">
      <xdr:nvSpPr>
        <xdr:cNvPr id="76" name="TextBox 79"/>
        <xdr:cNvSpPr txBox="1">
          <a:spLocks noChangeArrowheads="1"/>
        </xdr:cNvSpPr>
      </xdr:nvSpPr>
      <xdr:spPr>
        <a:xfrm>
          <a:off x="15430500" y="115157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23</xdr:row>
      <xdr:rowOff>238125</xdr:rowOff>
    </xdr:from>
    <xdr:ext cx="1047750" cy="266700"/>
    <xdr:sp fLocksText="0">
      <xdr:nvSpPr>
        <xdr:cNvPr id="77" name="TextBox 80"/>
        <xdr:cNvSpPr txBox="1">
          <a:spLocks noChangeArrowheads="1"/>
        </xdr:cNvSpPr>
      </xdr:nvSpPr>
      <xdr:spPr>
        <a:xfrm>
          <a:off x="16144875" y="115157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23</xdr:row>
      <xdr:rowOff>238125</xdr:rowOff>
    </xdr:from>
    <xdr:ext cx="1047750" cy="266700"/>
    <xdr:sp fLocksText="0">
      <xdr:nvSpPr>
        <xdr:cNvPr id="78" name="TextBox 81"/>
        <xdr:cNvSpPr txBox="1">
          <a:spLocks noChangeArrowheads="1"/>
        </xdr:cNvSpPr>
      </xdr:nvSpPr>
      <xdr:spPr>
        <a:xfrm>
          <a:off x="16144875" y="115157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23</xdr:row>
      <xdr:rowOff>238125</xdr:rowOff>
    </xdr:from>
    <xdr:ext cx="1047750" cy="266700"/>
    <xdr:sp fLocksText="0">
      <xdr:nvSpPr>
        <xdr:cNvPr id="79" name="TextBox 82"/>
        <xdr:cNvSpPr txBox="1">
          <a:spLocks noChangeArrowheads="1"/>
        </xdr:cNvSpPr>
      </xdr:nvSpPr>
      <xdr:spPr>
        <a:xfrm>
          <a:off x="16144875" y="115157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23</xdr:row>
      <xdr:rowOff>238125</xdr:rowOff>
    </xdr:from>
    <xdr:ext cx="1047750" cy="266700"/>
    <xdr:sp fLocksText="0">
      <xdr:nvSpPr>
        <xdr:cNvPr id="80" name="TextBox 83"/>
        <xdr:cNvSpPr txBox="1">
          <a:spLocks noChangeArrowheads="1"/>
        </xdr:cNvSpPr>
      </xdr:nvSpPr>
      <xdr:spPr>
        <a:xfrm>
          <a:off x="16144875" y="115157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23</xdr:row>
      <xdr:rowOff>238125</xdr:rowOff>
    </xdr:from>
    <xdr:ext cx="1047750" cy="266700"/>
    <xdr:sp fLocksText="0">
      <xdr:nvSpPr>
        <xdr:cNvPr id="81" name="TextBox 84"/>
        <xdr:cNvSpPr txBox="1">
          <a:spLocks noChangeArrowheads="1"/>
        </xdr:cNvSpPr>
      </xdr:nvSpPr>
      <xdr:spPr>
        <a:xfrm>
          <a:off x="16144875" y="115157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23</xdr:row>
      <xdr:rowOff>238125</xdr:rowOff>
    </xdr:from>
    <xdr:ext cx="1047750" cy="266700"/>
    <xdr:sp fLocksText="0">
      <xdr:nvSpPr>
        <xdr:cNvPr id="82" name="TextBox 85"/>
        <xdr:cNvSpPr txBox="1">
          <a:spLocks noChangeArrowheads="1"/>
        </xdr:cNvSpPr>
      </xdr:nvSpPr>
      <xdr:spPr>
        <a:xfrm>
          <a:off x="16144875" y="115157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20</xdr:row>
      <xdr:rowOff>238125</xdr:rowOff>
    </xdr:from>
    <xdr:ext cx="1047750" cy="266700"/>
    <xdr:sp fLocksText="0">
      <xdr:nvSpPr>
        <xdr:cNvPr id="83" name="TextBox 86"/>
        <xdr:cNvSpPr txBox="1">
          <a:spLocks noChangeArrowheads="1"/>
        </xdr:cNvSpPr>
      </xdr:nvSpPr>
      <xdr:spPr>
        <a:xfrm>
          <a:off x="16144875" y="7924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20</xdr:row>
      <xdr:rowOff>238125</xdr:rowOff>
    </xdr:from>
    <xdr:ext cx="1047750" cy="266700"/>
    <xdr:sp fLocksText="0">
      <xdr:nvSpPr>
        <xdr:cNvPr id="84" name="TextBox 87"/>
        <xdr:cNvSpPr txBox="1">
          <a:spLocks noChangeArrowheads="1"/>
        </xdr:cNvSpPr>
      </xdr:nvSpPr>
      <xdr:spPr>
        <a:xfrm>
          <a:off x="16144875" y="7924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285750</xdr:colOff>
      <xdr:row>20</xdr:row>
      <xdr:rowOff>238125</xdr:rowOff>
    </xdr:from>
    <xdr:ext cx="1047750" cy="266700"/>
    <xdr:sp fLocksText="0">
      <xdr:nvSpPr>
        <xdr:cNvPr id="85" name="TextBox 88"/>
        <xdr:cNvSpPr txBox="1">
          <a:spLocks noChangeArrowheads="1"/>
        </xdr:cNvSpPr>
      </xdr:nvSpPr>
      <xdr:spPr>
        <a:xfrm>
          <a:off x="16964025" y="7924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285750</xdr:colOff>
      <xdr:row>20</xdr:row>
      <xdr:rowOff>238125</xdr:rowOff>
    </xdr:from>
    <xdr:ext cx="1047750" cy="266700"/>
    <xdr:sp fLocksText="0">
      <xdr:nvSpPr>
        <xdr:cNvPr id="86" name="TextBox 89"/>
        <xdr:cNvSpPr txBox="1">
          <a:spLocks noChangeArrowheads="1"/>
        </xdr:cNvSpPr>
      </xdr:nvSpPr>
      <xdr:spPr>
        <a:xfrm>
          <a:off x="16964025" y="79248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21</xdr:row>
      <xdr:rowOff>238125</xdr:rowOff>
    </xdr:from>
    <xdr:ext cx="1047750" cy="266700"/>
    <xdr:sp fLocksText="0">
      <xdr:nvSpPr>
        <xdr:cNvPr id="87" name="TextBox 90"/>
        <xdr:cNvSpPr txBox="1">
          <a:spLocks noChangeArrowheads="1"/>
        </xdr:cNvSpPr>
      </xdr:nvSpPr>
      <xdr:spPr>
        <a:xfrm>
          <a:off x="16144875" y="91821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21</xdr:row>
      <xdr:rowOff>238125</xdr:rowOff>
    </xdr:from>
    <xdr:ext cx="1047750" cy="266700"/>
    <xdr:sp fLocksText="0">
      <xdr:nvSpPr>
        <xdr:cNvPr id="88" name="TextBox 91"/>
        <xdr:cNvSpPr txBox="1">
          <a:spLocks noChangeArrowheads="1"/>
        </xdr:cNvSpPr>
      </xdr:nvSpPr>
      <xdr:spPr>
        <a:xfrm>
          <a:off x="16144875" y="91821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285750</xdr:colOff>
      <xdr:row>21</xdr:row>
      <xdr:rowOff>238125</xdr:rowOff>
    </xdr:from>
    <xdr:ext cx="1047750" cy="266700"/>
    <xdr:sp fLocksText="0">
      <xdr:nvSpPr>
        <xdr:cNvPr id="89" name="TextBox 92"/>
        <xdr:cNvSpPr txBox="1">
          <a:spLocks noChangeArrowheads="1"/>
        </xdr:cNvSpPr>
      </xdr:nvSpPr>
      <xdr:spPr>
        <a:xfrm>
          <a:off x="16964025" y="91821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285750</xdr:colOff>
      <xdr:row>21</xdr:row>
      <xdr:rowOff>238125</xdr:rowOff>
    </xdr:from>
    <xdr:ext cx="1047750" cy="266700"/>
    <xdr:sp fLocksText="0">
      <xdr:nvSpPr>
        <xdr:cNvPr id="90" name="TextBox 93"/>
        <xdr:cNvSpPr txBox="1">
          <a:spLocks noChangeArrowheads="1"/>
        </xdr:cNvSpPr>
      </xdr:nvSpPr>
      <xdr:spPr>
        <a:xfrm>
          <a:off x="16964025" y="91821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22</xdr:row>
      <xdr:rowOff>238125</xdr:rowOff>
    </xdr:from>
    <xdr:ext cx="1047750" cy="257175"/>
    <xdr:sp fLocksText="0">
      <xdr:nvSpPr>
        <xdr:cNvPr id="91" name="TextBox 94"/>
        <xdr:cNvSpPr txBox="1">
          <a:spLocks noChangeArrowheads="1"/>
        </xdr:cNvSpPr>
      </xdr:nvSpPr>
      <xdr:spPr>
        <a:xfrm>
          <a:off x="16144875" y="9753600"/>
          <a:ext cx="1047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22</xdr:row>
      <xdr:rowOff>238125</xdr:rowOff>
    </xdr:from>
    <xdr:ext cx="1047750" cy="257175"/>
    <xdr:sp fLocksText="0">
      <xdr:nvSpPr>
        <xdr:cNvPr id="92" name="TextBox 95"/>
        <xdr:cNvSpPr txBox="1">
          <a:spLocks noChangeArrowheads="1"/>
        </xdr:cNvSpPr>
      </xdr:nvSpPr>
      <xdr:spPr>
        <a:xfrm>
          <a:off x="16144875" y="9753600"/>
          <a:ext cx="1047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285750</xdr:colOff>
      <xdr:row>22</xdr:row>
      <xdr:rowOff>238125</xdr:rowOff>
    </xdr:from>
    <xdr:ext cx="1047750" cy="257175"/>
    <xdr:sp fLocksText="0">
      <xdr:nvSpPr>
        <xdr:cNvPr id="93" name="TextBox 96"/>
        <xdr:cNvSpPr txBox="1">
          <a:spLocks noChangeArrowheads="1"/>
        </xdr:cNvSpPr>
      </xdr:nvSpPr>
      <xdr:spPr>
        <a:xfrm>
          <a:off x="16964025" y="9753600"/>
          <a:ext cx="1047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285750</xdr:colOff>
      <xdr:row>22</xdr:row>
      <xdr:rowOff>238125</xdr:rowOff>
    </xdr:from>
    <xdr:ext cx="1047750" cy="257175"/>
    <xdr:sp fLocksText="0">
      <xdr:nvSpPr>
        <xdr:cNvPr id="94" name="TextBox 97"/>
        <xdr:cNvSpPr txBox="1">
          <a:spLocks noChangeArrowheads="1"/>
        </xdr:cNvSpPr>
      </xdr:nvSpPr>
      <xdr:spPr>
        <a:xfrm>
          <a:off x="16964025" y="9753600"/>
          <a:ext cx="1047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23</xdr:row>
      <xdr:rowOff>238125</xdr:rowOff>
    </xdr:from>
    <xdr:ext cx="1047750" cy="266700"/>
    <xdr:sp fLocksText="0">
      <xdr:nvSpPr>
        <xdr:cNvPr id="95" name="TextBox 98"/>
        <xdr:cNvSpPr txBox="1">
          <a:spLocks noChangeArrowheads="1"/>
        </xdr:cNvSpPr>
      </xdr:nvSpPr>
      <xdr:spPr>
        <a:xfrm>
          <a:off x="16144875" y="115157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21</xdr:col>
      <xdr:colOff>285750</xdr:colOff>
      <xdr:row>23</xdr:row>
      <xdr:rowOff>238125</xdr:rowOff>
    </xdr:from>
    <xdr:ext cx="1047750" cy="266700"/>
    <xdr:sp fLocksText="0">
      <xdr:nvSpPr>
        <xdr:cNvPr id="96" name="TextBox 99"/>
        <xdr:cNvSpPr txBox="1">
          <a:spLocks noChangeArrowheads="1"/>
        </xdr:cNvSpPr>
      </xdr:nvSpPr>
      <xdr:spPr>
        <a:xfrm>
          <a:off x="16144875" y="115157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285750</xdr:colOff>
      <xdr:row>23</xdr:row>
      <xdr:rowOff>238125</xdr:rowOff>
    </xdr:from>
    <xdr:ext cx="1047750" cy="266700"/>
    <xdr:sp fLocksText="0">
      <xdr:nvSpPr>
        <xdr:cNvPr id="97" name="TextBox 100"/>
        <xdr:cNvSpPr txBox="1">
          <a:spLocks noChangeArrowheads="1"/>
        </xdr:cNvSpPr>
      </xdr:nvSpPr>
      <xdr:spPr>
        <a:xfrm>
          <a:off x="16964025" y="115157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285750</xdr:colOff>
      <xdr:row>23</xdr:row>
      <xdr:rowOff>238125</xdr:rowOff>
    </xdr:from>
    <xdr:ext cx="1047750" cy="266700"/>
    <xdr:sp fLocksText="0">
      <xdr:nvSpPr>
        <xdr:cNvPr id="98" name="TextBox 101"/>
        <xdr:cNvSpPr txBox="1">
          <a:spLocks noChangeArrowheads="1"/>
        </xdr:cNvSpPr>
      </xdr:nvSpPr>
      <xdr:spPr>
        <a:xfrm>
          <a:off x="16964025" y="115157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20.375" style="0" customWidth="1"/>
    <col min="4" max="4" width="19.125" style="0" customWidth="1"/>
    <col min="5" max="5" width="10.75390625" style="0" customWidth="1"/>
    <col min="9" max="9" width="11.625" style="0" customWidth="1"/>
  </cols>
  <sheetData>
    <row r="1" ht="12.75">
      <c r="D1" t="s">
        <v>0</v>
      </c>
    </row>
    <row r="2" ht="12.75">
      <c r="D2" t="s">
        <v>1</v>
      </c>
    </row>
    <row r="3" spans="1:11" ht="5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2"/>
    </row>
    <row r="4" spans="1:10" ht="58.5" customHeight="1">
      <c r="A4" s="3">
        <v>1</v>
      </c>
      <c r="B4" s="4" t="s">
        <v>12</v>
      </c>
      <c r="C4" s="4" t="s">
        <v>13</v>
      </c>
      <c r="D4" s="5" t="s">
        <v>14</v>
      </c>
      <c r="E4" s="3">
        <f aca="true" t="shared" si="0" ref="E4:E25">F4+G4+H4</f>
        <v>36345.600000000006</v>
      </c>
      <c r="F4" s="3">
        <v>12115.2</v>
      </c>
      <c r="G4" s="3">
        <v>12115.2</v>
      </c>
      <c r="H4" s="3">
        <v>12115.2</v>
      </c>
      <c r="I4" s="6" t="s">
        <v>15</v>
      </c>
      <c r="J4" s="6" t="s">
        <v>16</v>
      </c>
    </row>
    <row r="5" spans="1:10" ht="51.75" customHeight="1">
      <c r="A5" s="3">
        <v>2</v>
      </c>
      <c r="B5" s="4"/>
      <c r="C5" s="4"/>
      <c r="D5" s="5" t="s">
        <v>17</v>
      </c>
      <c r="E5" s="3">
        <f t="shared" si="0"/>
        <v>8995.5</v>
      </c>
      <c r="F5" s="3">
        <v>2998.5</v>
      </c>
      <c r="G5" s="3">
        <v>2998.5</v>
      </c>
      <c r="H5" s="3">
        <v>2998.5</v>
      </c>
      <c r="I5" s="6" t="s">
        <v>15</v>
      </c>
      <c r="J5" s="6" t="s">
        <v>16</v>
      </c>
    </row>
    <row r="6" spans="1:10" ht="55.5" customHeight="1">
      <c r="A6" s="3">
        <v>3</v>
      </c>
      <c r="B6" s="4" t="s">
        <v>18</v>
      </c>
      <c r="C6" s="4" t="s">
        <v>19</v>
      </c>
      <c r="D6" s="5" t="s">
        <v>20</v>
      </c>
      <c r="E6" s="3">
        <f t="shared" si="0"/>
        <v>1328.1</v>
      </c>
      <c r="F6" s="3">
        <v>278.1</v>
      </c>
      <c r="G6" s="3">
        <v>500</v>
      </c>
      <c r="H6" s="3">
        <v>550</v>
      </c>
      <c r="I6" s="6" t="s">
        <v>21</v>
      </c>
      <c r="J6" s="6" t="s">
        <v>16</v>
      </c>
    </row>
    <row r="7" spans="1:10" ht="45">
      <c r="A7" s="3">
        <v>4</v>
      </c>
      <c r="B7" s="4"/>
      <c r="C7" s="4"/>
      <c r="D7" s="5" t="s">
        <v>22</v>
      </c>
      <c r="E7" s="3">
        <f t="shared" si="0"/>
        <v>1254.4</v>
      </c>
      <c r="F7" s="3">
        <v>121</v>
      </c>
      <c r="G7" s="3">
        <v>566.7</v>
      </c>
      <c r="H7" s="3">
        <v>566.7</v>
      </c>
      <c r="I7" s="6" t="s">
        <v>23</v>
      </c>
      <c r="J7" s="6" t="s">
        <v>16</v>
      </c>
    </row>
    <row r="8" spans="1:10" ht="24">
      <c r="A8" s="3"/>
      <c r="B8" s="1" t="s">
        <v>24</v>
      </c>
      <c r="C8" s="1"/>
      <c r="D8" s="7" t="s">
        <v>25</v>
      </c>
      <c r="E8" s="8">
        <f>E4+E5</f>
        <v>45341.100000000006</v>
      </c>
      <c r="F8" s="8">
        <f>F4+F5</f>
        <v>15113.7</v>
      </c>
      <c r="G8" s="8">
        <f>G4+G5</f>
        <v>15113.7</v>
      </c>
      <c r="H8" s="8">
        <f>H4+H5</f>
        <v>15113.7</v>
      </c>
      <c r="I8" s="6"/>
      <c r="J8" s="6"/>
    </row>
    <row r="9" spans="1:10" ht="12.75">
      <c r="A9" s="3"/>
      <c r="B9" s="1"/>
      <c r="C9" s="1"/>
      <c r="D9" s="7" t="s">
        <v>26</v>
      </c>
      <c r="E9" s="8">
        <f t="shared" si="0"/>
        <v>1254.4</v>
      </c>
      <c r="F9" s="8">
        <f>F7</f>
        <v>121</v>
      </c>
      <c r="G9" s="8">
        <f>G7</f>
        <v>566.7</v>
      </c>
      <c r="H9" s="8">
        <f>H7</f>
        <v>566.7</v>
      </c>
      <c r="I9" s="6"/>
      <c r="J9" s="6"/>
    </row>
    <row r="10" spans="1:10" ht="12.75">
      <c r="A10" s="3"/>
      <c r="B10" s="1"/>
      <c r="C10" s="1"/>
      <c r="D10" s="7" t="s">
        <v>27</v>
      </c>
      <c r="E10" s="8">
        <f t="shared" si="0"/>
        <v>1328.1</v>
      </c>
      <c r="F10" s="8">
        <f>F6</f>
        <v>278.1</v>
      </c>
      <c r="G10" s="8">
        <f>G6</f>
        <v>500</v>
      </c>
      <c r="H10" s="8">
        <f>H6</f>
        <v>550</v>
      </c>
      <c r="I10" s="6"/>
      <c r="J10" s="6"/>
    </row>
    <row r="11" spans="1:10" ht="49.5" customHeight="1">
      <c r="A11" s="3">
        <v>5</v>
      </c>
      <c r="B11" s="4" t="s">
        <v>28</v>
      </c>
      <c r="C11" s="4" t="s">
        <v>29</v>
      </c>
      <c r="D11" s="5" t="s">
        <v>30</v>
      </c>
      <c r="E11" s="3">
        <f t="shared" si="0"/>
        <v>1000</v>
      </c>
      <c r="F11" s="3">
        <v>1000</v>
      </c>
      <c r="G11" s="3"/>
      <c r="H11" s="3"/>
      <c r="I11" s="6" t="s">
        <v>23</v>
      </c>
      <c r="J11" s="6" t="s">
        <v>31</v>
      </c>
    </row>
    <row r="12" spans="1:10" ht="60">
      <c r="A12" s="3">
        <v>6</v>
      </c>
      <c r="B12" s="4"/>
      <c r="C12" s="4"/>
      <c r="D12" s="5" t="s">
        <v>32</v>
      </c>
      <c r="E12" s="3">
        <f t="shared" si="0"/>
        <v>629.5</v>
      </c>
      <c r="F12" s="3"/>
      <c r="G12" s="3">
        <v>629.5</v>
      </c>
      <c r="H12" s="3"/>
      <c r="I12" s="6" t="s">
        <v>23</v>
      </c>
      <c r="J12" s="6" t="s">
        <v>31</v>
      </c>
    </row>
    <row r="13" spans="1:10" ht="60">
      <c r="A13" s="3">
        <v>7</v>
      </c>
      <c r="B13" s="4"/>
      <c r="C13" s="4"/>
      <c r="D13" s="5" t="s">
        <v>33</v>
      </c>
      <c r="E13" s="3">
        <f t="shared" si="0"/>
        <v>900</v>
      </c>
      <c r="F13" s="3"/>
      <c r="G13" s="3">
        <v>900</v>
      </c>
      <c r="H13" s="3"/>
      <c r="I13" s="6" t="s">
        <v>23</v>
      </c>
      <c r="J13" s="6" t="s">
        <v>34</v>
      </c>
    </row>
    <row r="14" spans="1:10" ht="48">
      <c r="A14" s="3">
        <v>8</v>
      </c>
      <c r="B14" s="4"/>
      <c r="C14" s="4"/>
      <c r="D14" s="5" t="s">
        <v>35</v>
      </c>
      <c r="E14" s="3">
        <f t="shared" si="0"/>
        <v>2059.7</v>
      </c>
      <c r="F14" s="3"/>
      <c r="G14" s="3">
        <v>2059.7</v>
      </c>
      <c r="H14" s="3"/>
      <c r="I14" s="6" t="s">
        <v>23</v>
      </c>
      <c r="J14" s="6" t="s">
        <v>36</v>
      </c>
    </row>
    <row r="15" spans="1:10" ht="48">
      <c r="A15" s="3">
        <v>9</v>
      </c>
      <c r="B15" s="4"/>
      <c r="C15" s="4"/>
      <c r="D15" s="5" t="s">
        <v>37</v>
      </c>
      <c r="E15" s="3">
        <f t="shared" si="0"/>
        <v>2086.8</v>
      </c>
      <c r="F15" s="3"/>
      <c r="G15" s="3">
        <v>2086.8</v>
      </c>
      <c r="H15" s="3"/>
      <c r="I15" s="6" t="s">
        <v>23</v>
      </c>
      <c r="J15" s="6" t="s">
        <v>36</v>
      </c>
    </row>
    <row r="16" spans="1:10" ht="72">
      <c r="A16" s="3">
        <v>10</v>
      </c>
      <c r="B16" s="4"/>
      <c r="C16" s="4"/>
      <c r="D16" s="5" t="s">
        <v>38</v>
      </c>
      <c r="E16" s="3">
        <f t="shared" si="0"/>
        <v>736.4</v>
      </c>
      <c r="F16" s="3"/>
      <c r="G16" s="3">
        <v>736.4</v>
      </c>
      <c r="H16" s="3"/>
      <c r="I16" s="6" t="s">
        <v>23</v>
      </c>
      <c r="J16" s="6" t="s">
        <v>36</v>
      </c>
    </row>
    <row r="17" spans="1:10" ht="72">
      <c r="A17" s="3">
        <v>11</v>
      </c>
      <c r="B17" s="4"/>
      <c r="C17" s="4"/>
      <c r="D17" s="5" t="s">
        <v>39</v>
      </c>
      <c r="E17" s="3">
        <f t="shared" si="0"/>
        <v>1626.7</v>
      </c>
      <c r="F17" s="3"/>
      <c r="G17" s="3">
        <v>1626.7</v>
      </c>
      <c r="H17" s="3"/>
      <c r="I17" s="6" t="s">
        <v>23</v>
      </c>
      <c r="J17" s="6" t="s">
        <v>36</v>
      </c>
    </row>
    <row r="18" spans="1:10" ht="48">
      <c r="A18" s="3">
        <v>12</v>
      </c>
      <c r="B18" s="4"/>
      <c r="C18" s="4"/>
      <c r="D18" s="5" t="s">
        <v>40</v>
      </c>
      <c r="E18" s="3">
        <f t="shared" si="0"/>
        <v>2180</v>
      </c>
      <c r="F18" s="3"/>
      <c r="G18" s="3"/>
      <c r="H18" s="3">
        <v>2180</v>
      </c>
      <c r="I18" s="6" t="s">
        <v>23</v>
      </c>
      <c r="J18" s="6" t="s">
        <v>34</v>
      </c>
    </row>
    <row r="19" spans="1:10" ht="48">
      <c r="A19" s="3">
        <v>13</v>
      </c>
      <c r="B19" s="4"/>
      <c r="C19" s="4"/>
      <c r="D19" s="5" t="s">
        <v>41</v>
      </c>
      <c r="E19" s="3">
        <f t="shared" si="0"/>
        <v>416.6</v>
      </c>
      <c r="F19" s="3"/>
      <c r="G19" s="3"/>
      <c r="H19" s="3">
        <v>416.6</v>
      </c>
      <c r="I19" s="6" t="s">
        <v>23</v>
      </c>
      <c r="J19" s="6" t="s">
        <v>36</v>
      </c>
    </row>
    <row r="20" spans="1:10" ht="60">
      <c r="A20" s="3">
        <v>14</v>
      </c>
      <c r="B20" s="4"/>
      <c r="C20" s="4"/>
      <c r="D20" s="5" t="s">
        <v>42</v>
      </c>
      <c r="E20" s="3">
        <f t="shared" si="0"/>
        <v>563.4</v>
      </c>
      <c r="F20" s="3"/>
      <c r="G20" s="3">
        <v>563.4</v>
      </c>
      <c r="H20" s="3"/>
      <c r="I20" s="6" t="s">
        <v>23</v>
      </c>
      <c r="J20" s="6" t="s">
        <v>36</v>
      </c>
    </row>
    <row r="21" spans="1:10" ht="60">
      <c r="A21" s="3">
        <v>15</v>
      </c>
      <c r="B21" s="4"/>
      <c r="C21" s="4"/>
      <c r="D21" s="5" t="s">
        <v>43</v>
      </c>
      <c r="E21" s="3">
        <f t="shared" si="0"/>
        <v>2179.4</v>
      </c>
      <c r="F21" s="3"/>
      <c r="G21" s="3"/>
      <c r="H21" s="3">
        <v>2179.4</v>
      </c>
      <c r="I21" s="6" t="s">
        <v>23</v>
      </c>
      <c r="J21" s="6" t="s">
        <v>36</v>
      </c>
    </row>
    <row r="22" spans="1:10" ht="34.5" customHeight="1">
      <c r="A22" s="3">
        <v>16</v>
      </c>
      <c r="B22" s="4"/>
      <c r="C22" s="4"/>
      <c r="D22" s="5" t="s">
        <v>44</v>
      </c>
      <c r="E22" s="3">
        <f t="shared" si="0"/>
        <v>958.4999999999999</v>
      </c>
      <c r="F22" s="3">
        <v>272.7</v>
      </c>
      <c r="G22" s="3">
        <v>342.9</v>
      </c>
      <c r="H22" s="3">
        <v>342.9</v>
      </c>
      <c r="I22" s="6" t="s">
        <v>23</v>
      </c>
      <c r="J22" s="6" t="s">
        <v>45</v>
      </c>
    </row>
    <row r="23" spans="1:10" ht="48">
      <c r="A23" s="3">
        <v>17</v>
      </c>
      <c r="B23" s="4"/>
      <c r="C23" s="4"/>
      <c r="D23" s="5" t="s">
        <v>46</v>
      </c>
      <c r="E23" s="3">
        <f t="shared" si="0"/>
        <v>515</v>
      </c>
      <c r="F23" s="3">
        <v>515</v>
      </c>
      <c r="G23" s="3"/>
      <c r="H23" s="3"/>
      <c r="I23" s="6" t="s">
        <v>23</v>
      </c>
      <c r="J23" s="6" t="s">
        <v>47</v>
      </c>
    </row>
    <row r="24" spans="1:10" ht="84.75" customHeight="1">
      <c r="A24" s="3">
        <v>18</v>
      </c>
      <c r="B24" s="4"/>
      <c r="C24" s="4"/>
      <c r="D24" s="5" t="s">
        <v>48</v>
      </c>
      <c r="E24" s="3">
        <v>58</v>
      </c>
      <c r="F24" s="3">
        <v>58</v>
      </c>
      <c r="G24" s="3"/>
      <c r="H24" s="3"/>
      <c r="I24" s="6" t="s">
        <v>23</v>
      </c>
      <c r="J24" s="6" t="s">
        <v>47</v>
      </c>
    </row>
    <row r="25" spans="1:10" ht="66.75" customHeight="1">
      <c r="A25" s="3">
        <v>19</v>
      </c>
      <c r="B25" s="4"/>
      <c r="C25" s="4"/>
      <c r="D25" s="5" t="s">
        <v>49</v>
      </c>
      <c r="E25" s="3">
        <f t="shared" si="0"/>
        <v>60</v>
      </c>
      <c r="F25" s="3">
        <v>60</v>
      </c>
      <c r="G25" s="3"/>
      <c r="H25" s="3"/>
      <c r="I25" s="6" t="s">
        <v>23</v>
      </c>
      <c r="J25" s="6" t="s">
        <v>47</v>
      </c>
    </row>
    <row r="26" spans="1:10" ht="60">
      <c r="A26" s="3">
        <v>20</v>
      </c>
      <c r="B26" s="4"/>
      <c r="C26" s="4"/>
      <c r="D26" s="5" t="s">
        <v>50</v>
      </c>
      <c r="E26" s="3">
        <f>G26</f>
        <v>949.5</v>
      </c>
      <c r="F26" s="3"/>
      <c r="G26" s="3">
        <v>949.5</v>
      </c>
      <c r="H26" s="3"/>
      <c r="I26" s="6" t="s">
        <v>23</v>
      </c>
      <c r="J26" s="6" t="s">
        <v>47</v>
      </c>
    </row>
    <row r="27" spans="1:10" ht="24">
      <c r="A27" s="3"/>
      <c r="B27" s="4"/>
      <c r="C27" s="4"/>
      <c r="D27" s="5" t="s">
        <v>51</v>
      </c>
      <c r="E27" s="3"/>
      <c r="F27" s="3"/>
      <c r="G27" s="3"/>
      <c r="H27" s="3"/>
      <c r="I27" s="6" t="s">
        <v>23</v>
      </c>
      <c r="J27" s="6" t="s">
        <v>47</v>
      </c>
    </row>
    <row r="28" spans="1:10" ht="24">
      <c r="A28" s="8"/>
      <c r="B28" s="1" t="s">
        <v>24</v>
      </c>
      <c r="C28" s="1"/>
      <c r="D28" s="7" t="s">
        <v>25</v>
      </c>
      <c r="E28" s="8"/>
      <c r="F28" s="8"/>
      <c r="G28" s="8"/>
      <c r="H28" s="8"/>
      <c r="I28" s="9"/>
      <c r="J28" s="9"/>
    </row>
    <row r="29" spans="1:10" ht="12.75">
      <c r="A29" s="8"/>
      <c r="B29" s="1"/>
      <c r="C29" s="1"/>
      <c r="D29" s="7" t="s">
        <v>26</v>
      </c>
      <c r="E29" s="8">
        <f>F29+G29+H29</f>
        <v>16919.5</v>
      </c>
      <c r="F29" s="8">
        <f>F11+F12+F13+F14+F15+F16+F17+F18+F19+F20+F21+F22+F23+F25+F24+F27</f>
        <v>1905.7</v>
      </c>
      <c r="G29" s="8">
        <f>G11+G12+G13+G14+G15+G16+G17+G18+G19+G20+G21+G22+G23+G25+G26</f>
        <v>9894.9</v>
      </c>
      <c r="H29" s="8">
        <f>H11+H12+H13+H14+H15+H16+H17+H18+H19+H20+H21+H22+H23+H25</f>
        <v>5118.9</v>
      </c>
      <c r="I29" s="9"/>
      <c r="J29" s="9"/>
    </row>
    <row r="30" spans="1:10" ht="12.75">
      <c r="A30" s="8"/>
      <c r="B30" s="1"/>
      <c r="C30" s="1"/>
      <c r="D30" s="7" t="s">
        <v>27</v>
      </c>
      <c r="E30" s="8"/>
      <c r="F30" s="8"/>
      <c r="G30" s="8"/>
      <c r="H30" s="8"/>
      <c r="I30" s="9"/>
      <c r="J30" s="9"/>
    </row>
    <row r="31" spans="1:10" ht="33.75">
      <c r="A31" s="3" t="s">
        <v>2</v>
      </c>
      <c r="B31" s="4"/>
      <c r="C31" s="4"/>
      <c r="D31" s="5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6" t="s">
        <v>10</v>
      </c>
      <c r="J31" s="6" t="s">
        <v>11</v>
      </c>
    </row>
    <row r="32" spans="1:10" ht="54" customHeight="1">
      <c r="A32" s="3">
        <v>20</v>
      </c>
      <c r="B32" s="4" t="s">
        <v>52</v>
      </c>
      <c r="C32" s="4" t="s">
        <v>53</v>
      </c>
      <c r="D32" s="5" t="s">
        <v>54</v>
      </c>
      <c r="E32" s="3">
        <f>F32+G32+H32</f>
        <v>7000</v>
      </c>
      <c r="F32" s="3">
        <v>2000</v>
      </c>
      <c r="G32" s="3">
        <v>2500</v>
      </c>
      <c r="H32" s="3">
        <v>2500</v>
      </c>
      <c r="I32" s="6" t="s">
        <v>55</v>
      </c>
      <c r="J32" s="6" t="s">
        <v>45</v>
      </c>
    </row>
    <row r="33" spans="1:10" ht="40.5" customHeight="1">
      <c r="A33" s="3">
        <v>21</v>
      </c>
      <c r="B33" s="4"/>
      <c r="C33" s="4"/>
      <c r="D33" s="5" t="s">
        <v>56</v>
      </c>
      <c r="E33" s="3">
        <f>F33+G33+H33</f>
        <v>2100</v>
      </c>
      <c r="F33" s="3">
        <v>700</v>
      </c>
      <c r="G33" s="3">
        <v>700</v>
      </c>
      <c r="H33" s="3">
        <v>700</v>
      </c>
      <c r="I33" s="6" t="s">
        <v>55</v>
      </c>
      <c r="J33" s="6" t="s">
        <v>45</v>
      </c>
    </row>
    <row r="34" spans="1:10" ht="36">
      <c r="A34" s="3">
        <v>22</v>
      </c>
      <c r="B34" s="4"/>
      <c r="C34" s="4"/>
      <c r="D34" s="5" t="s">
        <v>57</v>
      </c>
      <c r="E34" s="3">
        <f>F34+G34+H34</f>
        <v>474.4</v>
      </c>
      <c r="F34" s="3"/>
      <c r="G34" s="3">
        <v>237.2</v>
      </c>
      <c r="H34" s="3">
        <v>237.2</v>
      </c>
      <c r="I34" s="6" t="s">
        <v>23</v>
      </c>
      <c r="J34" s="6" t="s">
        <v>47</v>
      </c>
    </row>
    <row r="35" spans="1:10" ht="36">
      <c r="A35" s="3">
        <v>23</v>
      </c>
      <c r="B35" s="4"/>
      <c r="C35" s="4"/>
      <c r="D35" s="5" t="s">
        <v>58</v>
      </c>
      <c r="E35" s="3">
        <f>+G35+H35</f>
        <v>510.6</v>
      </c>
      <c r="F35" s="3"/>
      <c r="G35" s="3">
        <v>255.3</v>
      </c>
      <c r="H35" s="3">
        <v>255.3</v>
      </c>
      <c r="I35" s="6" t="s">
        <v>23</v>
      </c>
      <c r="J35" s="6" t="s">
        <v>47</v>
      </c>
    </row>
    <row r="36" spans="1:10" ht="12.75">
      <c r="A36" s="8"/>
      <c r="B36" s="1" t="s">
        <v>24</v>
      </c>
      <c r="C36" s="1"/>
      <c r="D36" s="7" t="s">
        <v>23</v>
      </c>
      <c r="E36" s="8">
        <f aca="true" t="shared" si="1" ref="E36:E53">F36+G36+H36</f>
        <v>985</v>
      </c>
      <c r="F36" s="8">
        <f>F34+F35</f>
        <v>0</v>
      </c>
      <c r="G36" s="8">
        <f>G34+G35</f>
        <v>492.5</v>
      </c>
      <c r="H36" s="8">
        <f>H34+H35</f>
        <v>492.5</v>
      </c>
      <c r="I36" s="9"/>
      <c r="J36" s="9"/>
    </row>
    <row r="37" spans="1:10" ht="12.75">
      <c r="A37" s="8"/>
      <c r="B37" s="1"/>
      <c r="C37" s="1"/>
      <c r="D37" s="7" t="s">
        <v>55</v>
      </c>
      <c r="E37" s="8">
        <f t="shared" si="1"/>
        <v>9100</v>
      </c>
      <c r="F37" s="8">
        <f>F32+F33</f>
        <v>2700</v>
      </c>
      <c r="G37" s="8">
        <f>G32+G33</f>
        <v>3200</v>
      </c>
      <c r="H37" s="8">
        <f>H32+H33</f>
        <v>3200</v>
      </c>
      <c r="I37" s="9"/>
      <c r="J37" s="9"/>
    </row>
    <row r="38" spans="1:10" ht="52.5" customHeight="1">
      <c r="A38" s="3"/>
      <c r="B38" s="4" t="s">
        <v>59</v>
      </c>
      <c r="C38" s="4" t="s">
        <v>60</v>
      </c>
      <c r="D38" s="5" t="s">
        <v>61</v>
      </c>
      <c r="E38" s="3">
        <f>F38+G38+H38</f>
        <v>226.8</v>
      </c>
      <c r="F38" s="3">
        <v>54.4</v>
      </c>
      <c r="G38" s="3">
        <v>86.2</v>
      </c>
      <c r="H38" s="3">
        <v>86.2</v>
      </c>
      <c r="I38" s="6" t="s">
        <v>23</v>
      </c>
      <c r="J38" s="6" t="s">
        <v>47</v>
      </c>
    </row>
    <row r="39" spans="1:10" ht="12.75">
      <c r="A39" s="8"/>
      <c r="B39" s="1" t="s">
        <v>24</v>
      </c>
      <c r="C39" s="1"/>
      <c r="D39" s="7" t="s">
        <v>23</v>
      </c>
      <c r="E39" s="8">
        <f>E38</f>
        <v>226.8</v>
      </c>
      <c r="F39" s="8">
        <f>F38</f>
        <v>54.4</v>
      </c>
      <c r="G39" s="8">
        <f>G38</f>
        <v>86.2</v>
      </c>
      <c r="H39" s="8">
        <f>H38</f>
        <v>86.2</v>
      </c>
      <c r="I39" s="9"/>
      <c r="J39" s="9"/>
    </row>
    <row r="40" spans="1:10" ht="45" customHeight="1">
      <c r="A40" s="3">
        <v>24</v>
      </c>
      <c r="B40" s="4" t="s">
        <v>62</v>
      </c>
      <c r="C40" s="4" t="s">
        <v>63</v>
      </c>
      <c r="D40" s="5" t="s">
        <v>64</v>
      </c>
      <c r="E40" s="3">
        <f t="shared" si="1"/>
        <v>199.4</v>
      </c>
      <c r="F40" s="3"/>
      <c r="G40" s="3">
        <v>99.7</v>
      </c>
      <c r="H40" s="3">
        <v>99.7</v>
      </c>
      <c r="I40" s="6" t="s">
        <v>65</v>
      </c>
      <c r="J40" s="6" t="s">
        <v>47</v>
      </c>
    </row>
    <row r="41" spans="1:10" ht="24">
      <c r="A41" s="3">
        <v>25</v>
      </c>
      <c r="B41" s="4"/>
      <c r="C41" s="4"/>
      <c r="D41" s="5" t="s">
        <v>66</v>
      </c>
      <c r="E41" s="3">
        <f t="shared" si="1"/>
        <v>24</v>
      </c>
      <c r="F41" s="3"/>
      <c r="G41" s="3">
        <v>12</v>
      </c>
      <c r="H41" s="3">
        <v>12</v>
      </c>
      <c r="I41" s="6" t="s">
        <v>23</v>
      </c>
      <c r="J41" s="6" t="s">
        <v>47</v>
      </c>
    </row>
    <row r="42" spans="1:10" ht="24">
      <c r="A42" s="3">
        <v>26</v>
      </c>
      <c r="B42" s="4"/>
      <c r="C42" s="4"/>
      <c r="D42" s="5" t="s">
        <v>67</v>
      </c>
      <c r="E42" s="3">
        <f t="shared" si="1"/>
        <v>77.4</v>
      </c>
      <c r="F42" s="3"/>
      <c r="G42" s="3">
        <v>38.7</v>
      </c>
      <c r="H42" s="3">
        <v>38.7</v>
      </c>
      <c r="I42" s="6" t="s">
        <v>23</v>
      </c>
      <c r="J42" s="6" t="s">
        <v>47</v>
      </c>
    </row>
    <row r="43" spans="1:10" ht="24">
      <c r="A43" s="3">
        <v>27</v>
      </c>
      <c r="B43" s="4"/>
      <c r="C43" s="4"/>
      <c r="D43" s="5" t="s">
        <v>68</v>
      </c>
      <c r="E43" s="3">
        <f t="shared" si="1"/>
        <v>353</v>
      </c>
      <c r="F43" s="3">
        <v>96.8</v>
      </c>
      <c r="G43" s="3">
        <v>128.1</v>
      </c>
      <c r="H43" s="3">
        <v>128.1</v>
      </c>
      <c r="I43" s="6" t="s">
        <v>23</v>
      </c>
      <c r="J43" s="6" t="s">
        <v>47</v>
      </c>
    </row>
    <row r="44" spans="1:10" ht="12.75">
      <c r="A44" s="8"/>
      <c r="B44" s="1" t="s">
        <v>24</v>
      </c>
      <c r="C44" s="1"/>
      <c r="D44" s="7" t="s">
        <v>69</v>
      </c>
      <c r="E44" s="8">
        <f t="shared" si="1"/>
        <v>199.4</v>
      </c>
      <c r="F44" s="8">
        <f>F40</f>
        <v>0</v>
      </c>
      <c r="G44" s="8">
        <f>G40</f>
        <v>99.7</v>
      </c>
      <c r="H44" s="8">
        <f>H40</f>
        <v>99.7</v>
      </c>
      <c r="I44" s="9"/>
      <c r="J44" s="9"/>
    </row>
    <row r="45" spans="1:10" ht="12.75">
      <c r="A45" s="8"/>
      <c r="B45" s="1"/>
      <c r="C45" s="1"/>
      <c r="D45" s="7" t="s">
        <v>23</v>
      </c>
      <c r="E45" s="8">
        <f>E41+E42+E43</f>
        <v>454.4</v>
      </c>
      <c r="F45" s="8">
        <f>F41+F42+F43</f>
        <v>96.8</v>
      </c>
      <c r="G45" s="8">
        <f>G41+G42+G43</f>
        <v>178.8</v>
      </c>
      <c r="H45" s="8">
        <f>H41+H42+H43</f>
        <v>178.8</v>
      </c>
      <c r="I45" s="9"/>
      <c r="J45" s="9"/>
    </row>
    <row r="46" spans="1:10" ht="36">
      <c r="A46" s="3"/>
      <c r="B46" s="4" t="s">
        <v>70</v>
      </c>
      <c r="C46" s="4" t="s">
        <v>71</v>
      </c>
      <c r="D46" s="5" t="s">
        <v>72</v>
      </c>
      <c r="E46" s="3">
        <f>F46+G46+H46</f>
        <v>777.5999999999999</v>
      </c>
      <c r="F46" s="3">
        <v>259.2</v>
      </c>
      <c r="G46" s="3">
        <v>259.2</v>
      </c>
      <c r="H46" s="3">
        <v>259.2</v>
      </c>
      <c r="I46" s="6" t="s">
        <v>55</v>
      </c>
      <c r="J46" s="6" t="s">
        <v>47</v>
      </c>
    </row>
    <row r="47" spans="1:10" ht="12.75">
      <c r="A47" s="3"/>
      <c r="B47" s="1" t="s">
        <v>24</v>
      </c>
      <c r="C47" s="1"/>
      <c r="D47" s="7" t="s">
        <v>55</v>
      </c>
      <c r="E47" s="8">
        <f>SUM(E46)</f>
        <v>777.5999999999999</v>
      </c>
      <c r="F47" s="8">
        <f>SUM(F46)</f>
        <v>259.2</v>
      </c>
      <c r="G47" s="8">
        <f>SUM(G46)</f>
        <v>259.2</v>
      </c>
      <c r="H47" s="8">
        <f>SUM(H46)</f>
        <v>259.2</v>
      </c>
      <c r="I47" s="9"/>
      <c r="J47" s="6"/>
    </row>
    <row r="48" spans="1:10" ht="45" customHeight="1">
      <c r="A48" s="3">
        <v>28</v>
      </c>
      <c r="B48" s="4" t="s">
        <v>73</v>
      </c>
      <c r="C48" s="4" t="s">
        <v>74</v>
      </c>
      <c r="D48" s="5" t="s">
        <v>75</v>
      </c>
      <c r="E48" s="3">
        <f t="shared" si="1"/>
        <v>356.1</v>
      </c>
      <c r="F48" s="3">
        <v>118.7</v>
      </c>
      <c r="G48" s="3">
        <v>118.7</v>
      </c>
      <c r="H48" s="3">
        <v>118.7</v>
      </c>
      <c r="I48" s="6" t="s">
        <v>23</v>
      </c>
      <c r="J48" s="6" t="s">
        <v>47</v>
      </c>
    </row>
    <row r="49" spans="1:10" ht="36">
      <c r="A49" s="3">
        <v>29</v>
      </c>
      <c r="B49" s="4"/>
      <c r="C49" s="4"/>
      <c r="D49" s="5" t="s">
        <v>76</v>
      </c>
      <c r="E49" s="3">
        <f t="shared" si="1"/>
        <v>356.4</v>
      </c>
      <c r="F49" s="3">
        <v>118.8</v>
      </c>
      <c r="G49" s="3">
        <v>118.8</v>
      </c>
      <c r="H49" s="3">
        <v>118.8</v>
      </c>
      <c r="I49" s="6" t="s">
        <v>23</v>
      </c>
      <c r="J49" s="6" t="s">
        <v>47</v>
      </c>
    </row>
    <row r="50" spans="1:10" ht="12.75">
      <c r="A50" s="3"/>
      <c r="B50" s="1" t="s">
        <v>24</v>
      </c>
      <c r="C50" s="1"/>
      <c r="D50" s="7" t="s">
        <v>23</v>
      </c>
      <c r="E50" s="8">
        <f t="shared" si="1"/>
        <v>712.5</v>
      </c>
      <c r="F50" s="8">
        <f>SUM(F48:F49)</f>
        <v>237.5</v>
      </c>
      <c r="G50" s="8">
        <f>SUM(G48:G49)</f>
        <v>237.5</v>
      </c>
      <c r="H50" s="8">
        <f>SUM(H48:H49)</f>
        <v>237.5</v>
      </c>
      <c r="I50" s="6"/>
      <c r="J50" s="6"/>
    </row>
    <row r="51" spans="1:10" ht="69" customHeight="1">
      <c r="A51" s="3">
        <v>30</v>
      </c>
      <c r="B51" s="4" t="s">
        <v>77</v>
      </c>
      <c r="C51" s="4" t="s">
        <v>78</v>
      </c>
      <c r="D51" s="5" t="s">
        <v>79</v>
      </c>
      <c r="E51" s="10">
        <f t="shared" si="1"/>
        <v>244466.30000000002</v>
      </c>
      <c r="F51" s="10">
        <v>82540</v>
      </c>
      <c r="G51" s="10">
        <v>77350.2</v>
      </c>
      <c r="H51" s="10">
        <v>84576.1</v>
      </c>
      <c r="I51" s="6" t="s">
        <v>23</v>
      </c>
      <c r="J51" s="6" t="s">
        <v>45</v>
      </c>
    </row>
    <row r="52" spans="1:10" ht="14.25" customHeight="1">
      <c r="A52" s="3"/>
      <c r="B52" s="1" t="s">
        <v>24</v>
      </c>
      <c r="C52" s="1"/>
      <c r="D52" s="7" t="s">
        <v>23</v>
      </c>
      <c r="E52" s="8">
        <f>E51</f>
        <v>244466.30000000002</v>
      </c>
      <c r="F52" s="8">
        <f>F51</f>
        <v>82540</v>
      </c>
      <c r="G52" s="8">
        <f>G51</f>
        <v>77350.2</v>
      </c>
      <c r="H52" s="8">
        <f>H51</f>
        <v>84576.1</v>
      </c>
      <c r="I52" s="6"/>
      <c r="J52" s="6"/>
    </row>
    <row r="53" spans="1:10" ht="65.25" customHeight="1">
      <c r="A53" s="3"/>
      <c r="B53" s="1" t="s">
        <v>24</v>
      </c>
      <c r="C53" s="4" t="s">
        <v>80</v>
      </c>
      <c r="D53" s="5" t="s">
        <v>81</v>
      </c>
      <c r="E53" s="10">
        <f t="shared" si="1"/>
        <v>20847.6</v>
      </c>
      <c r="F53" s="10">
        <v>6949.2</v>
      </c>
      <c r="G53" s="10">
        <v>6949.2</v>
      </c>
      <c r="H53" s="10">
        <v>6949.2</v>
      </c>
      <c r="I53" s="6" t="s">
        <v>21</v>
      </c>
      <c r="J53" s="6" t="s">
        <v>45</v>
      </c>
    </row>
    <row r="54" spans="1:10" ht="21" customHeight="1">
      <c r="A54" s="3"/>
      <c r="B54" s="1" t="s">
        <v>24</v>
      </c>
      <c r="C54" s="4"/>
      <c r="D54" s="7" t="s">
        <v>27</v>
      </c>
      <c r="E54" s="8">
        <f>E53</f>
        <v>20847.6</v>
      </c>
      <c r="F54" s="8">
        <f>F53</f>
        <v>6949.2</v>
      </c>
      <c r="G54" s="8">
        <f>G53</f>
        <v>6949.2</v>
      </c>
      <c r="H54" s="8">
        <f>H53</f>
        <v>6949.2</v>
      </c>
      <c r="I54" s="6"/>
      <c r="J54" s="6"/>
    </row>
    <row r="55" spans="1:10" ht="12.75">
      <c r="A55" s="3"/>
      <c r="B55" s="4"/>
      <c r="C55" s="4"/>
      <c r="D55" s="3" t="s">
        <v>82</v>
      </c>
      <c r="E55" s="3"/>
      <c r="F55" s="3"/>
      <c r="G55" s="3"/>
      <c r="H55" s="3"/>
      <c r="I55" s="6"/>
      <c r="J55" s="6"/>
    </row>
    <row r="56" spans="9:10" ht="12.75">
      <c r="I56" s="11"/>
      <c r="J56" s="11"/>
    </row>
    <row r="57" spans="5:10" ht="12.75">
      <c r="E57" s="12">
        <f>E8+E9+E10+E29+E36+E37+E39+E44+E45+E47+E50+E51+E53</f>
        <v>342612.7</v>
      </c>
      <c r="F57" s="12">
        <f>F8+F9+F10+F29+F36+F37+F39+F44+F45+F47+F50+F51+F53</f>
        <v>110255.59999999999</v>
      </c>
      <c r="G57" s="12">
        <f>G8+G9+G10+G29+G36+G37+G39+G44+G45+G47+G50+G51+G53</f>
        <v>114928.59999999999</v>
      </c>
      <c r="H57" s="12">
        <f>H8+H9+H10+H29+H36+H37+H39+H44+H45+H47+H50+H51+H53</f>
        <v>117428.50000000001</v>
      </c>
      <c r="I57" s="13"/>
      <c r="J57" s="11"/>
    </row>
    <row r="58" spans="9:10" ht="12.75">
      <c r="I58" s="11"/>
      <c r="J58" s="11"/>
    </row>
    <row r="59" spans="4:10" ht="24">
      <c r="D59" s="7" t="s">
        <v>25</v>
      </c>
      <c r="E59" s="3">
        <f>E8</f>
        <v>45341.100000000006</v>
      </c>
      <c r="F59" s="3">
        <f>F8</f>
        <v>15113.7</v>
      </c>
      <c r="G59" s="3">
        <f>G8</f>
        <v>15113.7</v>
      </c>
      <c r="H59" s="3">
        <f>H8</f>
        <v>15113.7</v>
      </c>
      <c r="I59" s="11"/>
      <c r="J59" s="11"/>
    </row>
    <row r="60" spans="4:10" ht="12.75">
      <c r="D60" s="7" t="s">
        <v>26</v>
      </c>
      <c r="E60" s="3">
        <f>E9+E29+E36+E39+E45+E50+E51</f>
        <v>265018.9</v>
      </c>
      <c r="F60" s="3">
        <f>F9+F29+F36+F39+F45+F50+F51</f>
        <v>84955.4</v>
      </c>
      <c r="G60" s="3">
        <f>G9+G29+G36+G39+G45+G50+G51</f>
        <v>88806.8</v>
      </c>
      <c r="H60" s="3">
        <f>H9+H29+H36+H39+H45+H50+H51</f>
        <v>91256.70000000001</v>
      </c>
      <c r="I60" s="11"/>
      <c r="J60" s="11"/>
    </row>
    <row r="61" spans="4:10" ht="12.75">
      <c r="D61" s="7" t="s">
        <v>27</v>
      </c>
      <c r="E61" s="3">
        <f>E10+E53</f>
        <v>22175.699999999997</v>
      </c>
      <c r="F61" s="3">
        <f>F10+F53</f>
        <v>7227.3</v>
      </c>
      <c r="G61" s="3">
        <f>G10+G53</f>
        <v>7449.2</v>
      </c>
      <c r="H61" s="3">
        <f>H10+H53</f>
        <v>7499.2</v>
      </c>
      <c r="I61" s="11"/>
      <c r="J61" s="11"/>
    </row>
    <row r="62" spans="4:10" ht="24">
      <c r="D62" s="14" t="s">
        <v>83</v>
      </c>
      <c r="E62" s="3">
        <f>E46+E32+E33</f>
        <v>9877.6</v>
      </c>
      <c r="F62" s="3">
        <f>F46+F32+F33</f>
        <v>2959.2</v>
      </c>
      <c r="G62" s="3">
        <f>G46+G32+G33</f>
        <v>3459.2</v>
      </c>
      <c r="H62" s="3">
        <f>H46+H32+H33</f>
        <v>3459.2</v>
      </c>
      <c r="I62" s="11"/>
      <c r="J62" s="11"/>
    </row>
    <row r="63" spans="4:10" ht="12.75">
      <c r="D63" s="14" t="s">
        <v>65</v>
      </c>
      <c r="E63" s="3">
        <f>E44</f>
        <v>199.4</v>
      </c>
      <c r="F63" s="3">
        <f>F44</f>
        <v>0</v>
      </c>
      <c r="G63" s="3">
        <f>G44</f>
        <v>99.7</v>
      </c>
      <c r="H63" s="3">
        <f>H44</f>
        <v>99.7</v>
      </c>
      <c r="I63" s="11"/>
      <c r="J63" s="11"/>
    </row>
    <row r="64" spans="9:10" ht="12.75">
      <c r="I64" s="11"/>
      <c r="J64" s="11"/>
    </row>
    <row r="65" spans="4:10" ht="24">
      <c r="D65" s="15" t="s">
        <v>84</v>
      </c>
      <c r="E65" s="16"/>
      <c r="F65" s="16"/>
      <c r="G65" s="16"/>
      <c r="H65" s="17"/>
      <c r="I65" s="11"/>
      <c r="J65" s="11"/>
    </row>
    <row r="66" spans="4:10" ht="12.75">
      <c r="D66" s="18" t="s">
        <v>85</v>
      </c>
      <c r="E66" s="19">
        <f>E57+203</f>
        <v>342815.7</v>
      </c>
      <c r="F66" s="19">
        <f>F57+203</f>
        <v>110458.59999999999</v>
      </c>
      <c r="G66" s="19">
        <f>G57</f>
        <v>114928.59999999999</v>
      </c>
      <c r="H66" s="20">
        <f>H57</f>
        <v>117428.50000000001</v>
      </c>
      <c r="I66" s="21"/>
      <c r="J66" s="11"/>
    </row>
    <row r="67" spans="9:10" ht="12.75">
      <c r="I67" s="21"/>
      <c r="J67" s="11"/>
    </row>
    <row r="68" spans="4:10" ht="12.75">
      <c r="D68" s="103" t="s">
        <v>86</v>
      </c>
      <c r="E68" s="103"/>
      <c r="F68" s="103"/>
      <c r="G68" s="103"/>
      <c r="H68" s="103"/>
      <c r="I68" s="21"/>
      <c r="J68" s="11"/>
    </row>
    <row r="69" spans="4:10" ht="12.75">
      <c r="D69" s="12" t="s">
        <v>87</v>
      </c>
      <c r="I69" s="21"/>
      <c r="J69" s="11"/>
    </row>
    <row r="70" spans="4:10" ht="26.25" customHeight="1">
      <c r="D70" s="12" t="s">
        <v>88</v>
      </c>
      <c r="E70" s="12">
        <f>E72+E73+E75+E76+E74</f>
        <v>274495.5</v>
      </c>
      <c r="F70" s="12">
        <f>F72+F73+F75+F76+F74</f>
        <v>88435</v>
      </c>
      <c r="G70" s="12">
        <f>G72+G73+G75+G76+G74</f>
        <v>91805.3</v>
      </c>
      <c r="H70" s="12">
        <f>H72+H73+H75+H76+H74</f>
        <v>94255.20000000001</v>
      </c>
      <c r="I70" s="21"/>
      <c r="J70" s="11"/>
    </row>
    <row r="71" spans="9:10" ht="10.5" customHeight="1">
      <c r="I71" s="21"/>
      <c r="J71" s="11"/>
    </row>
    <row r="72" spans="4:10" ht="26.25" customHeight="1">
      <c r="D72" s="7" t="s">
        <v>25</v>
      </c>
      <c r="E72" s="3">
        <f>E5</f>
        <v>8995.5</v>
      </c>
      <c r="F72" s="3">
        <f>F5</f>
        <v>2998.5</v>
      </c>
      <c r="G72" s="3">
        <f>G5</f>
        <v>2998.5</v>
      </c>
      <c r="H72" s="3">
        <f>H5</f>
        <v>2998.5</v>
      </c>
      <c r="I72" s="21"/>
      <c r="J72" s="11"/>
    </row>
    <row r="73" spans="4:10" ht="24">
      <c r="D73" s="7" t="s">
        <v>89</v>
      </c>
      <c r="E73" s="3">
        <f>F73+G73+H73</f>
        <v>244466.30000000002</v>
      </c>
      <c r="F73" s="10">
        <v>82540</v>
      </c>
      <c r="G73" s="10">
        <v>77350.2</v>
      </c>
      <c r="H73" s="10">
        <v>84576.1</v>
      </c>
      <c r="I73" s="21"/>
      <c r="J73" s="11"/>
    </row>
    <row r="74" spans="4:10" ht="36">
      <c r="D74" s="7" t="s">
        <v>90</v>
      </c>
      <c r="E74" s="3">
        <f>F74+G74+H74</f>
        <v>20552.6</v>
      </c>
      <c r="F74" s="3">
        <v>2415.4</v>
      </c>
      <c r="G74" s="3">
        <v>11456.6</v>
      </c>
      <c r="H74" s="3">
        <v>6680.6</v>
      </c>
      <c r="I74" s="21"/>
      <c r="J74" s="11"/>
    </row>
    <row r="75" spans="4:10" ht="12.75">
      <c r="D75" s="7" t="s">
        <v>27</v>
      </c>
      <c r="E75" s="3">
        <v>278.1</v>
      </c>
      <c r="F75" s="3">
        <f>F6</f>
        <v>278.1</v>
      </c>
      <c r="G75" s="3"/>
      <c r="H75" s="3"/>
      <c r="I75" s="21"/>
      <c r="J75" s="11"/>
    </row>
    <row r="76" spans="4:10" ht="24">
      <c r="D76" s="14" t="s">
        <v>91</v>
      </c>
      <c r="E76" s="3">
        <v>203</v>
      </c>
      <c r="F76" s="3">
        <v>203</v>
      </c>
      <c r="G76" s="3"/>
      <c r="H76" s="3"/>
      <c r="I76" s="21"/>
      <c r="J76" s="11"/>
    </row>
    <row r="77" spans="4:10" ht="26.25" customHeight="1">
      <c r="D77" s="22" t="s">
        <v>92</v>
      </c>
      <c r="I77" s="21"/>
      <c r="J77" s="11"/>
    </row>
    <row r="78" spans="4:10" ht="12.75">
      <c r="D78" s="22" t="s">
        <v>93</v>
      </c>
      <c r="E78">
        <f>F78+G78+H78</f>
        <v>9242.2</v>
      </c>
      <c r="F78">
        <v>1390.8</v>
      </c>
      <c r="G78">
        <v>3925.7</v>
      </c>
      <c r="H78">
        <v>3925.7</v>
      </c>
      <c r="I78" s="21"/>
      <c r="J78" s="11"/>
    </row>
    <row r="79" spans="4:10" ht="12.75">
      <c r="D79" s="22" t="s">
        <v>94</v>
      </c>
      <c r="E79">
        <v>1500</v>
      </c>
      <c r="F79">
        <v>1500</v>
      </c>
      <c r="I79" s="21"/>
      <c r="J79" s="11"/>
    </row>
    <row r="80" spans="4:10" ht="24">
      <c r="D80" s="22" t="s">
        <v>95</v>
      </c>
      <c r="E80">
        <f>E70+E78+E79</f>
        <v>285237.7</v>
      </c>
      <c r="F80">
        <f>F70+F78+F79</f>
        <v>91325.8</v>
      </c>
      <c r="G80">
        <f>G70+G78</f>
        <v>95731</v>
      </c>
      <c r="H80">
        <f>H70+H78</f>
        <v>98180.90000000001</v>
      </c>
      <c r="I80" s="21"/>
      <c r="J80" s="11"/>
    </row>
    <row r="81" spans="9:10" ht="12.75">
      <c r="I81" s="21"/>
      <c r="J81" s="11"/>
    </row>
    <row r="82" spans="9:10" ht="12.75">
      <c r="I82" s="21"/>
      <c r="J82" s="11"/>
    </row>
    <row r="83" spans="9:10" ht="12.75">
      <c r="I83" s="21"/>
      <c r="J83" s="11"/>
    </row>
    <row r="84" spans="9:10" ht="12.75">
      <c r="I84" s="21"/>
      <c r="J84" s="11"/>
    </row>
    <row r="85" spans="9:10" ht="12.75">
      <c r="I85" s="21"/>
      <c r="J85" s="11"/>
    </row>
    <row r="86" spans="9:10" ht="12.75">
      <c r="I86" s="21"/>
      <c r="J86" s="21"/>
    </row>
    <row r="87" spans="9:10" ht="12.75">
      <c r="I87" s="21"/>
      <c r="J87" s="21"/>
    </row>
    <row r="88" spans="9:10" ht="12.75">
      <c r="I88" s="21"/>
      <c r="J88" s="21"/>
    </row>
    <row r="89" spans="9:10" ht="12.75">
      <c r="I89" s="21"/>
      <c r="J89" s="21"/>
    </row>
    <row r="90" spans="9:10" ht="12.75">
      <c r="I90" s="21"/>
      <c r="J90" s="21"/>
    </row>
    <row r="91" spans="9:10" ht="12.75">
      <c r="I91" s="21"/>
      <c r="J91" s="21"/>
    </row>
    <row r="92" spans="9:10" ht="12.75">
      <c r="I92" s="21"/>
      <c r="J92" s="21"/>
    </row>
    <row r="93" spans="9:10" ht="12.75">
      <c r="I93" s="21"/>
      <c r="J93" s="21"/>
    </row>
    <row r="94" spans="9:10" ht="12.75">
      <c r="I94" s="21"/>
      <c r="J94" s="21"/>
    </row>
    <row r="95" spans="9:10" ht="12.75">
      <c r="I95" s="21"/>
      <c r="J95" s="21"/>
    </row>
    <row r="96" spans="9:10" ht="12.75">
      <c r="I96" s="21"/>
      <c r="J96" s="21"/>
    </row>
    <row r="97" spans="9:10" ht="12.75">
      <c r="I97" s="21"/>
      <c r="J97" s="21"/>
    </row>
    <row r="98" spans="9:10" ht="12.75">
      <c r="I98" s="21"/>
      <c r="J98" s="21"/>
    </row>
    <row r="99" spans="9:10" ht="12.75">
      <c r="I99" s="21"/>
      <c r="J99" s="21"/>
    </row>
  </sheetData>
  <sheetProtection selectLockedCells="1" selectUnlockedCells="1"/>
  <mergeCells count="1">
    <mergeCell ref="D68:H68"/>
  </mergeCells>
  <printOptions/>
  <pageMargins left="0.4798611111111111" right="0.3298611111111111" top="0.25972222222222224" bottom="0.1701388888888889" header="0.5118055555555555" footer="0.5118055555555555"/>
  <pageSetup horizontalDpi="300" verticalDpi="300" orientation="portrait" paperSize="9" scale="8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view="pageBreakPreview" zoomScaleSheetLayoutView="100" zoomScalePageLayoutView="0" workbookViewId="0" topLeftCell="A9">
      <selection activeCell="B19" sqref="B19"/>
    </sheetView>
  </sheetViews>
  <sheetFormatPr defaultColWidth="9.00390625" defaultRowHeight="12.75"/>
  <cols>
    <col min="2" max="2" width="32.375" style="0" customWidth="1"/>
    <col min="3" max="3" width="12.00390625" style="0" customWidth="1"/>
    <col min="4" max="4" width="8.75390625" style="0" customWidth="1"/>
    <col min="5" max="5" width="8.25390625" style="0" customWidth="1"/>
    <col min="6" max="6" width="26.375" style="0" customWidth="1"/>
    <col min="7" max="7" width="16.375" style="0" customWidth="1"/>
    <col min="8" max="8" width="25.125" style="0" customWidth="1"/>
    <col min="9" max="9" width="15.875" style="0" customWidth="1"/>
    <col min="10" max="10" width="19.625" style="0" customWidth="1"/>
    <col min="11" max="11" width="0" style="0" hidden="1" customWidth="1"/>
  </cols>
  <sheetData>
    <row r="1" spans="1:9" ht="15.75">
      <c r="A1" s="23"/>
      <c r="I1" s="23" t="s">
        <v>96</v>
      </c>
    </row>
    <row r="2" spans="1:9" ht="15.75">
      <c r="A2" s="23"/>
      <c r="I2" s="23" t="s">
        <v>97</v>
      </c>
    </row>
    <row r="3" spans="1:9" ht="15.75">
      <c r="A3" s="23"/>
      <c r="I3" s="23" t="s">
        <v>98</v>
      </c>
    </row>
    <row r="4" spans="1:9" ht="15.75">
      <c r="A4" s="23"/>
      <c r="I4" s="23" t="s">
        <v>99</v>
      </c>
    </row>
    <row r="5" spans="1:9" ht="15.75">
      <c r="A5" s="23"/>
      <c r="I5" s="23" t="s">
        <v>100</v>
      </c>
    </row>
    <row r="6" ht="15.75">
      <c r="A6" s="24"/>
    </row>
    <row r="7" ht="15.75">
      <c r="A7" s="24"/>
    </row>
    <row r="8" ht="14.25">
      <c r="A8" s="25" t="s">
        <v>101</v>
      </c>
    </row>
    <row r="9" ht="14.25">
      <c r="A9" s="25" t="s">
        <v>102</v>
      </c>
    </row>
    <row r="10" ht="9" customHeight="1">
      <c r="A10" s="25"/>
    </row>
    <row r="11" ht="14.25">
      <c r="A11" s="25" t="s">
        <v>103</v>
      </c>
    </row>
    <row r="12" ht="14.25">
      <c r="A12" s="25" t="s">
        <v>104</v>
      </c>
    </row>
    <row r="13" ht="14.25">
      <c r="A13" s="26"/>
    </row>
    <row r="14" spans="1:11" ht="93.75" customHeight="1">
      <c r="A14" s="27" t="s">
        <v>105</v>
      </c>
      <c r="B14" s="104" t="s">
        <v>5</v>
      </c>
      <c r="C14" s="27" t="s">
        <v>106</v>
      </c>
      <c r="D14" s="27" t="s">
        <v>107</v>
      </c>
      <c r="E14" s="104" t="s">
        <v>108</v>
      </c>
      <c r="F14" s="104" t="s">
        <v>109</v>
      </c>
      <c r="G14" s="27" t="s">
        <v>110</v>
      </c>
      <c r="H14" s="109" t="s">
        <v>111</v>
      </c>
      <c r="I14" s="27" t="s">
        <v>112</v>
      </c>
      <c r="J14" s="104" t="s">
        <v>113</v>
      </c>
      <c r="K14" s="105" t="s">
        <v>114</v>
      </c>
    </row>
    <row r="15" spans="1:11" ht="12.75">
      <c r="A15" s="28"/>
      <c r="B15" s="104"/>
      <c r="C15" s="29"/>
      <c r="D15" s="28"/>
      <c r="E15" s="104"/>
      <c r="F15" s="104"/>
      <c r="G15" s="28"/>
      <c r="H15" s="109"/>
      <c r="I15" s="28"/>
      <c r="J15" s="104"/>
      <c r="K15" s="105"/>
    </row>
    <row r="16" spans="1:11" ht="12.75" customHeight="1" hidden="1">
      <c r="A16" s="30"/>
      <c r="B16" s="104"/>
      <c r="C16" s="29"/>
      <c r="D16" s="30"/>
      <c r="E16" s="104"/>
      <c r="F16" s="104"/>
      <c r="G16" s="29"/>
      <c r="H16" s="30"/>
      <c r="I16" s="30"/>
      <c r="J16" s="104"/>
      <c r="K16" s="105"/>
    </row>
    <row r="17" spans="1:10" ht="0.75" customHeight="1">
      <c r="A17" s="31"/>
      <c r="J17" s="32"/>
    </row>
    <row r="18" spans="1:11" ht="14.25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4">
        <v>6</v>
      </c>
      <c r="G18" s="34">
        <v>7</v>
      </c>
      <c r="H18" s="34">
        <v>8</v>
      </c>
      <c r="I18" s="34">
        <v>9</v>
      </c>
      <c r="J18" s="35">
        <v>10</v>
      </c>
      <c r="K18" s="36">
        <v>11</v>
      </c>
    </row>
    <row r="19" spans="1:11" ht="14.25">
      <c r="A19" s="106"/>
      <c r="B19" s="38" t="s">
        <v>115</v>
      </c>
      <c r="C19" s="37"/>
      <c r="D19" s="37"/>
      <c r="E19" s="37"/>
      <c r="F19" s="39" t="s">
        <v>116</v>
      </c>
      <c r="G19" s="40">
        <f>G20+G21+G22+G24+G25</f>
        <v>56498.3</v>
      </c>
      <c r="H19" s="40">
        <f>H20+H21+H22+H24+H25</f>
        <v>54289.40000000001</v>
      </c>
      <c r="I19" s="40">
        <f>I20+I21+I22+I24+I25</f>
        <v>54289.40000000001</v>
      </c>
      <c r="J19" s="41"/>
      <c r="K19" s="42">
        <f aca="true" t="shared" si="0" ref="K19:K25">I19/G19*100</f>
        <v>96.09032484163241</v>
      </c>
    </row>
    <row r="20" spans="1:11" ht="36" customHeight="1">
      <c r="A20" s="106"/>
      <c r="B20" s="43"/>
      <c r="C20" s="44"/>
      <c r="D20" s="44"/>
      <c r="E20" s="44"/>
      <c r="F20" s="39" t="s">
        <v>117</v>
      </c>
      <c r="G20" s="40">
        <f>15113.7</f>
        <v>15113.7</v>
      </c>
      <c r="H20" s="45">
        <f>H99+H94</f>
        <v>13434.1</v>
      </c>
      <c r="I20" s="45">
        <f>I99+I94</f>
        <v>13434.1</v>
      </c>
      <c r="J20" s="41"/>
      <c r="K20" s="42">
        <f t="shared" si="0"/>
        <v>88.88690393484057</v>
      </c>
    </row>
    <row r="21" spans="1:11" ht="32.25" customHeight="1">
      <c r="A21" s="107"/>
      <c r="B21" s="108"/>
      <c r="C21" s="44"/>
      <c r="D21" s="44"/>
      <c r="E21" s="44"/>
      <c r="F21" s="43" t="s">
        <v>118</v>
      </c>
      <c r="G21" s="47">
        <f>G33+G106+G66+G91</f>
        <v>8251.4</v>
      </c>
      <c r="H21" s="47">
        <f>H33+H106+H66+H91</f>
        <v>8251.4</v>
      </c>
      <c r="I21" s="47">
        <f>I33+I106+I66+I91</f>
        <v>8251.4</v>
      </c>
      <c r="J21" s="41"/>
      <c r="K21" s="42">
        <f t="shared" si="0"/>
        <v>100</v>
      </c>
    </row>
    <row r="22" spans="1:11" ht="15" customHeight="1">
      <c r="A22" s="107"/>
      <c r="B22" s="108"/>
      <c r="C22" s="44"/>
      <c r="D22" s="44"/>
      <c r="E22" s="44"/>
      <c r="F22" s="48" t="s">
        <v>119</v>
      </c>
      <c r="G22" s="49">
        <f>G71</f>
        <v>203</v>
      </c>
      <c r="H22" s="49">
        <f>H71</f>
        <v>0</v>
      </c>
      <c r="I22" s="49">
        <f>I71</f>
        <v>0</v>
      </c>
      <c r="J22" s="41"/>
      <c r="K22" s="42">
        <f t="shared" si="0"/>
        <v>0</v>
      </c>
    </row>
    <row r="23" spans="1:11" ht="14.25" hidden="1">
      <c r="A23" s="107"/>
      <c r="B23" s="108"/>
      <c r="C23" s="44"/>
      <c r="D23" s="44"/>
      <c r="E23" s="44"/>
      <c r="F23" s="50"/>
      <c r="G23" s="45">
        <v>203</v>
      </c>
      <c r="H23" s="51"/>
      <c r="I23" s="45"/>
      <c r="J23" s="41"/>
      <c r="K23" s="42">
        <f t="shared" si="0"/>
        <v>0</v>
      </c>
    </row>
    <row r="24" spans="1:11" ht="14.25">
      <c r="A24" s="107"/>
      <c r="B24" s="108"/>
      <c r="C24" s="44"/>
      <c r="D24" s="44"/>
      <c r="E24" s="44"/>
      <c r="F24" s="39" t="s">
        <v>120</v>
      </c>
      <c r="G24" s="40">
        <f>G29+G34+G39+G44+G67+G77+G82+G87+G92+G72</f>
        <v>29971.000000000004</v>
      </c>
      <c r="H24" s="40">
        <f>H29+H34+H39+H44+H67+H77+H82+H87+H92</f>
        <v>28717.100000000002</v>
      </c>
      <c r="I24" s="40">
        <f>I29+I34+I39+I44+I67+I77+I82+I87+I92</f>
        <v>28717.100000000002</v>
      </c>
      <c r="J24" s="41"/>
      <c r="K24" s="42">
        <f t="shared" si="0"/>
        <v>95.81628907944346</v>
      </c>
    </row>
    <row r="25" spans="1:11" ht="28.5">
      <c r="A25" s="107"/>
      <c r="B25" s="108"/>
      <c r="C25" s="46"/>
      <c r="D25" s="46"/>
      <c r="E25" s="46"/>
      <c r="F25" s="39" t="s">
        <v>121</v>
      </c>
      <c r="G25" s="40">
        <f>G50+G58+G63</f>
        <v>2959.2</v>
      </c>
      <c r="H25" s="40">
        <f>H50+H58+H63</f>
        <v>3886.8</v>
      </c>
      <c r="I25" s="40">
        <f>I50+I58+I63</f>
        <v>3886.8</v>
      </c>
      <c r="J25" s="41"/>
      <c r="K25" s="52">
        <f t="shared" si="0"/>
        <v>131.3463098134631</v>
      </c>
    </row>
    <row r="26" spans="1:11" ht="25.5">
      <c r="A26" s="53">
        <v>1</v>
      </c>
      <c r="B26" s="54" t="s">
        <v>122</v>
      </c>
      <c r="C26" s="107"/>
      <c r="D26" s="107"/>
      <c r="E26" s="107"/>
      <c r="F26" s="55" t="s">
        <v>116</v>
      </c>
      <c r="G26" s="40">
        <v>158.7</v>
      </c>
      <c r="H26" s="45">
        <v>157.3</v>
      </c>
      <c r="I26" s="45">
        <v>157.3</v>
      </c>
      <c r="J26" s="46"/>
      <c r="K26" s="36"/>
    </row>
    <row r="27" spans="1:11" ht="14.25">
      <c r="A27" s="53"/>
      <c r="B27" s="54" t="s">
        <v>123</v>
      </c>
      <c r="C27" s="107"/>
      <c r="D27" s="107"/>
      <c r="E27" s="107"/>
      <c r="F27" s="55" t="s">
        <v>117</v>
      </c>
      <c r="G27" s="40"/>
      <c r="H27" s="45"/>
      <c r="I27" s="45"/>
      <c r="J27" s="46"/>
      <c r="K27" s="36"/>
    </row>
    <row r="28" spans="1:11" ht="14.25">
      <c r="A28" s="53"/>
      <c r="B28" s="54"/>
      <c r="C28" s="107"/>
      <c r="D28" s="107"/>
      <c r="E28" s="107"/>
      <c r="F28" s="55" t="s">
        <v>118</v>
      </c>
      <c r="G28" s="40"/>
      <c r="H28" s="45"/>
      <c r="I28" s="45"/>
      <c r="J28" s="46"/>
      <c r="K28" s="36"/>
    </row>
    <row r="29" spans="1:11" ht="22.5">
      <c r="A29" s="53"/>
      <c r="B29" s="56"/>
      <c r="C29" s="107"/>
      <c r="D29" s="107"/>
      <c r="E29" s="107"/>
      <c r="F29" s="55" t="s">
        <v>120</v>
      </c>
      <c r="G29" s="40">
        <v>158.7</v>
      </c>
      <c r="H29" s="45">
        <v>157.3</v>
      </c>
      <c r="I29" s="45">
        <v>157.3</v>
      </c>
      <c r="J29" s="57" t="s">
        <v>124</v>
      </c>
      <c r="K29" s="36"/>
    </row>
    <row r="30" spans="1:11" ht="28.5">
      <c r="A30" s="58"/>
      <c r="B30" s="59"/>
      <c r="C30" s="107"/>
      <c r="D30" s="107"/>
      <c r="E30" s="107"/>
      <c r="F30" s="39" t="s">
        <v>121</v>
      </c>
      <c r="G30" s="45"/>
      <c r="H30" s="45"/>
      <c r="I30" s="45"/>
      <c r="J30" s="46"/>
      <c r="K30" s="36"/>
    </row>
    <row r="31" spans="1:11" ht="25.5">
      <c r="A31" s="60">
        <v>2</v>
      </c>
      <c r="B31" s="56" t="s">
        <v>125</v>
      </c>
      <c r="C31" s="44"/>
      <c r="D31" s="44"/>
      <c r="E31" s="44"/>
      <c r="F31" s="55" t="s">
        <v>116</v>
      </c>
      <c r="G31" s="40">
        <f>G33+G34</f>
        <v>326.1</v>
      </c>
      <c r="H31" s="45">
        <f>H33+H34</f>
        <v>326.1</v>
      </c>
      <c r="I31" s="45">
        <f>I33+I34</f>
        <v>326.1</v>
      </c>
      <c r="J31" s="46"/>
      <c r="K31" s="36"/>
    </row>
    <row r="32" spans="1:11" ht="14.25">
      <c r="A32" s="60"/>
      <c r="B32" s="56"/>
      <c r="C32" s="44"/>
      <c r="D32" s="44"/>
      <c r="E32" s="44"/>
      <c r="F32" s="55" t="s">
        <v>117</v>
      </c>
      <c r="G32" s="45"/>
      <c r="H32" s="45"/>
      <c r="I32" s="45"/>
      <c r="J32" s="46"/>
      <c r="K32" s="36"/>
    </row>
    <row r="33" spans="1:11" ht="14.25">
      <c r="A33" s="60"/>
      <c r="B33" s="56"/>
      <c r="C33" s="44"/>
      <c r="D33" s="44"/>
      <c r="E33" s="44"/>
      <c r="F33" s="55" t="s">
        <v>118</v>
      </c>
      <c r="G33" s="45">
        <v>278.1</v>
      </c>
      <c r="H33" s="45">
        <v>278.1</v>
      </c>
      <c r="I33" s="45">
        <v>278.1</v>
      </c>
      <c r="J33" s="46"/>
      <c r="K33" s="36"/>
    </row>
    <row r="34" spans="1:11" ht="14.25">
      <c r="A34" s="60"/>
      <c r="B34" s="56"/>
      <c r="C34" s="44"/>
      <c r="D34" s="44"/>
      <c r="E34" s="44"/>
      <c r="F34" s="55" t="s">
        <v>120</v>
      </c>
      <c r="G34" s="45">
        <v>48</v>
      </c>
      <c r="H34" s="45">
        <v>48</v>
      </c>
      <c r="I34" s="45">
        <v>48</v>
      </c>
      <c r="J34" s="46"/>
      <c r="K34" s="36"/>
    </row>
    <row r="35" spans="1:11" ht="28.5">
      <c r="A35" s="60"/>
      <c r="B35" s="56"/>
      <c r="C35" s="44"/>
      <c r="D35" s="44"/>
      <c r="E35" s="44"/>
      <c r="F35" s="39" t="s">
        <v>121</v>
      </c>
      <c r="G35" s="45"/>
      <c r="H35" s="45"/>
      <c r="I35" s="45"/>
      <c r="J35" s="46"/>
      <c r="K35" s="36"/>
    </row>
    <row r="36" spans="1:11" ht="69" customHeight="1">
      <c r="A36" s="110">
        <v>3</v>
      </c>
      <c r="B36" s="111" t="s">
        <v>126</v>
      </c>
      <c r="C36" s="112"/>
      <c r="D36" s="112"/>
      <c r="E36" s="112"/>
      <c r="F36" s="55" t="s">
        <v>116</v>
      </c>
      <c r="G36" s="45">
        <f>G39</f>
        <v>27303.7</v>
      </c>
      <c r="H36" s="45">
        <f>H39</f>
        <v>27568.4</v>
      </c>
      <c r="I36" s="45">
        <f>I39</f>
        <v>27568.4</v>
      </c>
      <c r="J36" s="46"/>
      <c r="K36" s="36"/>
    </row>
    <row r="37" spans="1:11" ht="14.25">
      <c r="A37" s="110"/>
      <c r="B37" s="111"/>
      <c r="C37" s="112"/>
      <c r="D37" s="112"/>
      <c r="E37" s="112"/>
      <c r="F37" s="55" t="s">
        <v>117</v>
      </c>
      <c r="G37" s="45"/>
      <c r="H37" s="45"/>
      <c r="I37" s="45"/>
      <c r="J37" s="46"/>
      <c r="K37" s="36"/>
    </row>
    <row r="38" spans="1:11" ht="24" customHeight="1">
      <c r="A38" s="110"/>
      <c r="B38" s="111"/>
      <c r="C38" s="112"/>
      <c r="D38" s="112"/>
      <c r="E38" s="112"/>
      <c r="F38" s="55" t="s">
        <v>118</v>
      </c>
      <c r="G38" s="45"/>
      <c r="H38" s="45"/>
      <c r="I38" s="45"/>
      <c r="J38" s="46"/>
      <c r="K38" s="36"/>
    </row>
    <row r="39" spans="1:11" ht="33.75">
      <c r="A39" s="110"/>
      <c r="B39" s="111"/>
      <c r="C39" s="112"/>
      <c r="D39" s="112"/>
      <c r="E39" s="112"/>
      <c r="F39" s="55" t="s">
        <v>120</v>
      </c>
      <c r="G39" s="45">
        <v>27303.7</v>
      </c>
      <c r="H39" s="45">
        <v>27568.4</v>
      </c>
      <c r="I39" s="45">
        <f>H39</f>
        <v>27568.4</v>
      </c>
      <c r="J39" s="57" t="s">
        <v>127</v>
      </c>
      <c r="K39" s="36"/>
    </row>
    <row r="40" spans="1:11" ht="28.5">
      <c r="A40" s="110"/>
      <c r="B40" s="111"/>
      <c r="C40" s="112"/>
      <c r="D40" s="112"/>
      <c r="E40" s="112"/>
      <c r="F40" s="39" t="s">
        <v>121</v>
      </c>
      <c r="G40" s="45"/>
      <c r="H40" s="45"/>
      <c r="I40" s="45"/>
      <c r="J40" s="46"/>
      <c r="K40" s="36"/>
    </row>
    <row r="41" spans="1:11" ht="51">
      <c r="A41" s="61">
        <v>4</v>
      </c>
      <c r="B41" s="62" t="s">
        <v>128</v>
      </c>
      <c r="C41" s="44"/>
      <c r="D41" s="44"/>
      <c r="E41" s="44"/>
      <c r="F41" s="55" t="s">
        <v>116</v>
      </c>
      <c r="G41" s="45">
        <f>G44</f>
        <v>411.9</v>
      </c>
      <c r="H41" s="45">
        <v>325.4</v>
      </c>
      <c r="I41" s="45">
        <v>325.4</v>
      </c>
      <c r="J41" s="46"/>
      <c r="K41" s="36"/>
    </row>
    <row r="42" spans="1:11" ht="14.25">
      <c r="A42" s="61"/>
      <c r="B42" s="62"/>
      <c r="C42" s="44"/>
      <c r="D42" s="44"/>
      <c r="E42" s="44"/>
      <c r="F42" s="55" t="s">
        <v>117</v>
      </c>
      <c r="G42" s="45"/>
      <c r="H42" s="45"/>
      <c r="I42" s="45"/>
      <c r="J42" s="46"/>
      <c r="K42" s="36"/>
    </row>
    <row r="43" spans="1:11" ht="14.25">
      <c r="A43" s="61"/>
      <c r="B43" s="62"/>
      <c r="C43" s="44"/>
      <c r="D43" s="44"/>
      <c r="E43" s="44"/>
      <c r="F43" s="55" t="s">
        <v>118</v>
      </c>
      <c r="G43" s="45"/>
      <c r="H43" s="45"/>
      <c r="I43" s="45"/>
      <c r="J43" s="46"/>
      <c r="K43" s="36"/>
    </row>
    <row r="44" spans="1:11" ht="33.75">
      <c r="A44" s="61"/>
      <c r="B44" s="62"/>
      <c r="C44" s="44"/>
      <c r="D44" s="44"/>
      <c r="E44" s="44"/>
      <c r="F44" s="55" t="s">
        <v>120</v>
      </c>
      <c r="G44" s="45">
        <v>411.9</v>
      </c>
      <c r="H44" s="45">
        <v>325.4</v>
      </c>
      <c r="I44" s="45">
        <v>325.4</v>
      </c>
      <c r="J44" s="57" t="s">
        <v>127</v>
      </c>
      <c r="K44" s="36"/>
    </row>
    <row r="45" spans="1:11" ht="28.5">
      <c r="A45" s="61"/>
      <c r="B45" s="62"/>
      <c r="C45" s="44"/>
      <c r="D45" s="44"/>
      <c r="E45" s="44"/>
      <c r="F45" s="55" t="s">
        <v>121</v>
      </c>
      <c r="G45" s="45"/>
      <c r="H45" s="45"/>
      <c r="I45" s="45"/>
      <c r="J45" s="46"/>
      <c r="K45" s="36"/>
    </row>
    <row r="46" spans="1:11" ht="14.25" customHeight="1">
      <c r="A46" s="110">
        <v>5</v>
      </c>
      <c r="B46" s="111" t="s">
        <v>129</v>
      </c>
      <c r="C46" s="112"/>
      <c r="D46" s="112"/>
      <c r="E46" s="112"/>
      <c r="F46" s="55" t="s">
        <v>116</v>
      </c>
      <c r="G46" s="45">
        <v>259.2</v>
      </c>
      <c r="H46" s="45">
        <f>H50</f>
        <v>247.5</v>
      </c>
      <c r="I46" s="45">
        <f>I50</f>
        <v>247.5</v>
      </c>
      <c r="J46" s="46"/>
      <c r="K46" s="36"/>
    </row>
    <row r="47" spans="1:11" ht="33" customHeight="1">
      <c r="A47" s="110"/>
      <c r="B47" s="111"/>
      <c r="C47" s="112"/>
      <c r="D47" s="112"/>
      <c r="E47" s="112"/>
      <c r="F47" s="55" t="s">
        <v>117</v>
      </c>
      <c r="G47" s="45"/>
      <c r="H47" s="45"/>
      <c r="I47" s="45"/>
      <c r="J47" s="46"/>
      <c r="K47" s="36"/>
    </row>
    <row r="48" spans="1:11" ht="24" customHeight="1">
      <c r="A48" s="110"/>
      <c r="B48" s="111"/>
      <c r="C48" s="112"/>
      <c r="D48" s="112"/>
      <c r="E48" s="112"/>
      <c r="F48" s="55" t="s">
        <v>118</v>
      </c>
      <c r="G48" s="45"/>
      <c r="H48" s="45"/>
      <c r="I48" s="45"/>
      <c r="J48" s="46"/>
      <c r="K48" s="36"/>
    </row>
    <row r="49" spans="1:11" ht="25.5" customHeight="1">
      <c r="A49" s="110"/>
      <c r="B49" s="111"/>
      <c r="C49" s="112"/>
      <c r="D49" s="112"/>
      <c r="E49" s="112"/>
      <c r="F49" s="55" t="s">
        <v>120</v>
      </c>
      <c r="G49" s="45"/>
      <c r="H49" s="45"/>
      <c r="I49" s="45"/>
      <c r="J49" s="46"/>
      <c r="K49" s="36"/>
    </row>
    <row r="50" spans="1:11" ht="34.5" customHeight="1">
      <c r="A50" s="110"/>
      <c r="B50" s="111"/>
      <c r="C50" s="112"/>
      <c r="D50" s="112"/>
      <c r="E50" s="112"/>
      <c r="F50" s="39" t="s">
        <v>121</v>
      </c>
      <c r="G50" s="45">
        <v>259.2</v>
      </c>
      <c r="H50" s="45">
        <v>247.5</v>
      </c>
      <c r="I50" s="45">
        <v>247.5</v>
      </c>
      <c r="J50" s="57" t="s">
        <v>130</v>
      </c>
      <c r="K50" s="36"/>
    </row>
    <row r="51" spans="1:11" ht="40.5" customHeight="1">
      <c r="A51" s="110">
        <v>6</v>
      </c>
      <c r="B51" s="111" t="s">
        <v>131</v>
      </c>
      <c r="C51" s="112"/>
      <c r="D51" s="112"/>
      <c r="E51" s="112"/>
      <c r="F51" s="112" t="s">
        <v>116</v>
      </c>
      <c r="G51" s="110">
        <v>2000</v>
      </c>
      <c r="H51" s="110">
        <v>1273.8</v>
      </c>
      <c r="I51" s="113">
        <v>1273.8</v>
      </c>
      <c r="J51" s="112"/>
      <c r="K51" s="114"/>
    </row>
    <row r="52" spans="1:11" ht="12.75" customHeight="1">
      <c r="A52" s="110"/>
      <c r="B52" s="111"/>
      <c r="C52" s="112"/>
      <c r="D52" s="112"/>
      <c r="E52" s="112"/>
      <c r="F52" s="112"/>
      <c r="G52" s="110"/>
      <c r="H52" s="110"/>
      <c r="I52" s="113"/>
      <c r="J52" s="112"/>
      <c r="K52" s="114"/>
    </row>
    <row r="53" spans="1:11" ht="12.75" customHeight="1">
      <c r="A53" s="110"/>
      <c r="B53" s="111"/>
      <c r="C53" s="112"/>
      <c r="D53" s="112"/>
      <c r="E53" s="112"/>
      <c r="F53" s="112"/>
      <c r="G53" s="110"/>
      <c r="H53" s="110"/>
      <c r="I53" s="113"/>
      <c r="J53" s="112"/>
      <c r="K53" s="114"/>
    </row>
    <row r="54" spans="1:11" ht="13.5" customHeight="1">
      <c r="A54" s="110"/>
      <c r="B54" s="111"/>
      <c r="C54" s="112"/>
      <c r="D54" s="112"/>
      <c r="E54" s="112"/>
      <c r="F54" s="112"/>
      <c r="G54" s="110"/>
      <c r="H54" s="110"/>
      <c r="I54" s="113"/>
      <c r="J54" s="112"/>
      <c r="K54" s="114"/>
    </row>
    <row r="55" spans="1:11" ht="36" customHeight="1">
      <c r="A55" s="110"/>
      <c r="B55" s="111"/>
      <c r="C55" s="112"/>
      <c r="D55" s="112"/>
      <c r="E55" s="112"/>
      <c r="F55" s="55" t="s">
        <v>117</v>
      </c>
      <c r="G55" s="45"/>
      <c r="H55" s="45"/>
      <c r="I55" s="45"/>
      <c r="J55" s="46"/>
      <c r="K55" s="36"/>
    </row>
    <row r="56" spans="1:11" ht="20.25" customHeight="1">
      <c r="A56" s="110"/>
      <c r="B56" s="111"/>
      <c r="C56" s="112"/>
      <c r="D56" s="112"/>
      <c r="E56" s="112"/>
      <c r="F56" s="55" t="s">
        <v>118</v>
      </c>
      <c r="G56" s="45"/>
      <c r="H56" s="45"/>
      <c r="I56" s="45"/>
      <c r="J56" s="46"/>
      <c r="K56" s="36"/>
    </row>
    <row r="57" spans="1:11" ht="18.75" customHeight="1">
      <c r="A57" s="110"/>
      <c r="B57" s="111"/>
      <c r="C57" s="112"/>
      <c r="D57" s="112"/>
      <c r="E57" s="112"/>
      <c r="F57" s="55" t="s">
        <v>120</v>
      </c>
      <c r="G57" s="45"/>
      <c r="H57" s="45"/>
      <c r="I57" s="45"/>
      <c r="J57" s="46"/>
      <c r="K57" s="36"/>
    </row>
    <row r="58" spans="1:11" ht="28.5">
      <c r="A58" s="110"/>
      <c r="B58" s="111"/>
      <c r="C58" s="112"/>
      <c r="D58" s="112"/>
      <c r="E58" s="112"/>
      <c r="F58" s="39" t="s">
        <v>121</v>
      </c>
      <c r="G58" s="40">
        <v>2000</v>
      </c>
      <c r="H58" s="45">
        <v>1273.8</v>
      </c>
      <c r="I58" s="45">
        <v>1273.8</v>
      </c>
      <c r="J58" s="57" t="s">
        <v>132</v>
      </c>
      <c r="K58" s="36"/>
    </row>
    <row r="59" spans="1:11" ht="14.25" customHeight="1">
      <c r="A59" s="110">
        <v>7</v>
      </c>
      <c r="B59" s="111" t="s">
        <v>133</v>
      </c>
      <c r="C59" s="112"/>
      <c r="D59" s="112"/>
      <c r="E59" s="112"/>
      <c r="F59" s="55" t="s">
        <v>116</v>
      </c>
      <c r="G59" s="40">
        <v>700</v>
      </c>
      <c r="H59" s="45">
        <f>H63</f>
        <v>2365.5</v>
      </c>
      <c r="I59" s="45">
        <f>I63</f>
        <v>2365.5</v>
      </c>
      <c r="J59" s="46"/>
      <c r="K59" s="36"/>
    </row>
    <row r="60" spans="1:11" ht="14.25">
      <c r="A60" s="110"/>
      <c r="B60" s="111"/>
      <c r="C60" s="112"/>
      <c r="D60" s="112"/>
      <c r="E60" s="112"/>
      <c r="F60" s="55" t="s">
        <v>117</v>
      </c>
      <c r="G60" s="45"/>
      <c r="H60" s="45"/>
      <c r="I60" s="45"/>
      <c r="J60" s="46"/>
      <c r="K60" s="36"/>
    </row>
    <row r="61" spans="1:11" ht="14.25">
      <c r="A61" s="110"/>
      <c r="B61" s="111"/>
      <c r="C61" s="112"/>
      <c r="D61" s="112"/>
      <c r="E61" s="112"/>
      <c r="F61" s="55" t="s">
        <v>118</v>
      </c>
      <c r="G61" s="45"/>
      <c r="H61" s="45"/>
      <c r="I61" s="45"/>
      <c r="J61" s="46"/>
      <c r="K61" s="36"/>
    </row>
    <row r="62" spans="1:11" ht="14.25">
      <c r="A62" s="110"/>
      <c r="B62" s="111"/>
      <c r="C62" s="112"/>
      <c r="D62" s="112"/>
      <c r="E62" s="112"/>
      <c r="F62" s="55" t="s">
        <v>120</v>
      </c>
      <c r="G62" s="45"/>
      <c r="H62" s="45"/>
      <c r="I62" s="45"/>
      <c r="J62" s="46"/>
      <c r="K62" s="36"/>
    </row>
    <row r="63" spans="1:11" ht="28.5">
      <c r="A63" s="110"/>
      <c r="B63" s="111"/>
      <c r="C63" s="112"/>
      <c r="D63" s="112"/>
      <c r="E63" s="112"/>
      <c r="F63" s="55" t="s">
        <v>134</v>
      </c>
      <c r="G63" s="40">
        <v>700</v>
      </c>
      <c r="H63" s="45">
        <v>2365.5</v>
      </c>
      <c r="I63" s="45">
        <v>2365.5</v>
      </c>
      <c r="J63" s="46"/>
      <c r="K63" s="36"/>
    </row>
    <row r="64" spans="1:11" ht="38.25">
      <c r="A64" s="61">
        <v>8</v>
      </c>
      <c r="B64" s="62" t="s">
        <v>135</v>
      </c>
      <c r="C64" s="44"/>
      <c r="D64" s="44"/>
      <c r="E64" s="44"/>
      <c r="F64" s="55" t="s">
        <v>116</v>
      </c>
      <c r="G64" s="40">
        <f>G66+G67</f>
        <v>1911</v>
      </c>
      <c r="H64" s="40">
        <f>H66+H67</f>
        <v>1411</v>
      </c>
      <c r="I64" s="40">
        <f>I66+I67</f>
        <v>1411</v>
      </c>
      <c r="J64" s="46"/>
      <c r="K64" s="36"/>
    </row>
    <row r="65" spans="1:11" ht="14.25">
      <c r="A65" s="61"/>
      <c r="B65" s="62"/>
      <c r="C65" s="44"/>
      <c r="D65" s="44"/>
      <c r="E65" s="44"/>
      <c r="F65" s="55" t="s">
        <v>117</v>
      </c>
      <c r="G65" s="40"/>
      <c r="H65" s="45"/>
      <c r="I65" s="45"/>
      <c r="J65" s="46"/>
      <c r="K65" s="36"/>
    </row>
    <row r="66" spans="1:11" ht="14.25">
      <c r="A66" s="61"/>
      <c r="B66" s="62"/>
      <c r="C66" s="44"/>
      <c r="D66" s="44"/>
      <c r="E66" s="44"/>
      <c r="F66" s="55" t="s">
        <v>118</v>
      </c>
      <c r="G66" s="40">
        <v>911</v>
      </c>
      <c r="H66" s="45">
        <v>911</v>
      </c>
      <c r="I66" s="45">
        <v>911</v>
      </c>
      <c r="J66" s="46"/>
      <c r="K66" s="36"/>
    </row>
    <row r="67" spans="1:11" ht="22.5">
      <c r="A67" s="61"/>
      <c r="B67" s="62"/>
      <c r="C67" s="44"/>
      <c r="D67" s="44"/>
      <c r="E67" s="44"/>
      <c r="F67" s="55" t="s">
        <v>120</v>
      </c>
      <c r="G67" s="40">
        <v>1000</v>
      </c>
      <c r="H67" s="45">
        <v>500</v>
      </c>
      <c r="I67" s="45">
        <v>500</v>
      </c>
      <c r="J67" s="57" t="s">
        <v>136</v>
      </c>
      <c r="K67" s="36"/>
    </row>
    <row r="68" spans="1:11" ht="28.5">
      <c r="A68" s="61"/>
      <c r="B68" s="62"/>
      <c r="C68" s="44"/>
      <c r="D68" s="44"/>
      <c r="E68" s="44"/>
      <c r="F68" s="39" t="s">
        <v>121</v>
      </c>
      <c r="G68" s="40"/>
      <c r="H68" s="45"/>
      <c r="I68" s="45"/>
      <c r="J68" s="46"/>
      <c r="K68" s="36"/>
    </row>
    <row r="69" spans="1:11" ht="38.25">
      <c r="A69" s="63">
        <v>9</v>
      </c>
      <c r="B69" s="64" t="s">
        <v>137</v>
      </c>
      <c r="C69" s="37"/>
      <c r="D69" s="37"/>
      <c r="E69" s="37"/>
      <c r="F69" s="39" t="s">
        <v>116</v>
      </c>
      <c r="G69" s="40">
        <f>G71+G72</f>
        <v>340</v>
      </c>
      <c r="H69" s="40">
        <f>H71+H72</f>
        <v>125.9</v>
      </c>
      <c r="I69" s="40">
        <f>I71+I72</f>
        <v>125.9</v>
      </c>
      <c r="J69" s="46"/>
      <c r="K69" s="36"/>
    </row>
    <row r="70" spans="1:11" ht="14.25">
      <c r="A70" s="61"/>
      <c r="B70" s="62"/>
      <c r="C70" s="44"/>
      <c r="D70" s="44"/>
      <c r="E70" s="44"/>
      <c r="F70" s="39" t="s">
        <v>117</v>
      </c>
      <c r="G70" s="40"/>
      <c r="H70" s="45"/>
      <c r="I70" s="45"/>
      <c r="J70" s="46"/>
      <c r="K70" s="36"/>
    </row>
    <row r="71" spans="1:11" ht="42.75">
      <c r="A71" s="61"/>
      <c r="B71" s="62"/>
      <c r="C71" s="44"/>
      <c r="D71" s="44"/>
      <c r="E71" s="44"/>
      <c r="F71" s="39" t="s">
        <v>138</v>
      </c>
      <c r="G71" s="40">
        <v>203</v>
      </c>
      <c r="H71" s="45"/>
      <c r="I71" s="45"/>
      <c r="J71" s="57" t="s">
        <v>127</v>
      </c>
      <c r="K71" s="36"/>
    </row>
    <row r="72" spans="1:11" ht="33.75">
      <c r="A72" s="61"/>
      <c r="B72" s="62"/>
      <c r="C72" s="44"/>
      <c r="D72" s="44"/>
      <c r="E72" s="44"/>
      <c r="F72" s="39" t="s">
        <v>120</v>
      </c>
      <c r="G72" s="40">
        <v>137</v>
      </c>
      <c r="H72" s="45">
        <v>125.9</v>
      </c>
      <c r="I72" s="45">
        <v>125.9</v>
      </c>
      <c r="J72" s="57" t="s">
        <v>139</v>
      </c>
      <c r="K72" s="36"/>
    </row>
    <row r="73" spans="1:11" ht="28.5">
      <c r="A73" s="51"/>
      <c r="B73" s="65"/>
      <c r="C73" s="46"/>
      <c r="D73" s="46"/>
      <c r="E73" s="46"/>
      <c r="F73" s="39" t="s">
        <v>121</v>
      </c>
      <c r="G73" s="40"/>
      <c r="H73" s="45"/>
      <c r="I73" s="45"/>
      <c r="J73" s="46"/>
      <c r="K73" s="36"/>
    </row>
    <row r="74" spans="1:11" ht="38.25">
      <c r="A74" s="61">
        <v>10</v>
      </c>
      <c r="B74" s="62" t="s">
        <v>140</v>
      </c>
      <c r="C74" s="44"/>
      <c r="D74" s="44"/>
      <c r="E74" s="44"/>
      <c r="F74" s="39" t="s">
        <v>116</v>
      </c>
      <c r="G74" s="40">
        <f>G77</f>
        <v>515</v>
      </c>
      <c r="H74" s="45">
        <f>H77</f>
        <v>0</v>
      </c>
      <c r="I74" s="45">
        <f>I77</f>
        <v>0</v>
      </c>
      <c r="J74" s="46"/>
      <c r="K74" s="36"/>
    </row>
    <row r="75" spans="1:11" ht="14.25">
      <c r="A75" s="61"/>
      <c r="B75" s="62"/>
      <c r="C75" s="44"/>
      <c r="D75" s="44"/>
      <c r="E75" s="44"/>
      <c r="F75" s="39" t="s">
        <v>117</v>
      </c>
      <c r="G75" s="40"/>
      <c r="H75" s="45"/>
      <c r="I75" s="45"/>
      <c r="J75" s="46"/>
      <c r="K75" s="36"/>
    </row>
    <row r="76" spans="1:11" ht="14.25">
      <c r="A76" s="61"/>
      <c r="B76" s="62"/>
      <c r="C76" s="44"/>
      <c r="D76" s="44"/>
      <c r="E76" s="44"/>
      <c r="F76" s="39" t="s">
        <v>118</v>
      </c>
      <c r="G76" s="40"/>
      <c r="H76" s="45"/>
      <c r="I76" s="45"/>
      <c r="J76" s="46"/>
      <c r="K76" s="36"/>
    </row>
    <row r="77" spans="1:11" ht="33.75">
      <c r="A77" s="61"/>
      <c r="B77" s="62"/>
      <c r="C77" s="44"/>
      <c r="D77" s="44"/>
      <c r="E77" s="44"/>
      <c r="F77" s="39" t="s">
        <v>120</v>
      </c>
      <c r="G77" s="40">
        <v>515</v>
      </c>
      <c r="H77" s="45">
        <v>0</v>
      </c>
      <c r="I77" s="45">
        <v>0</v>
      </c>
      <c r="J77" s="57" t="s">
        <v>127</v>
      </c>
      <c r="K77" s="36"/>
    </row>
    <row r="78" spans="1:11" ht="28.5">
      <c r="A78" s="61"/>
      <c r="B78" s="62"/>
      <c r="C78" s="44"/>
      <c r="D78" s="44"/>
      <c r="E78" s="44"/>
      <c r="F78" s="39" t="s">
        <v>121</v>
      </c>
      <c r="G78" s="40"/>
      <c r="H78" s="45"/>
      <c r="I78" s="45"/>
      <c r="J78" s="46"/>
      <c r="K78" s="36"/>
    </row>
    <row r="79" spans="1:11" ht="14.25">
      <c r="A79" s="63">
        <v>11</v>
      </c>
      <c r="B79" s="64" t="s">
        <v>141</v>
      </c>
      <c r="C79" s="37"/>
      <c r="D79" s="37"/>
      <c r="E79" s="37"/>
      <c r="F79" s="39" t="s">
        <v>116</v>
      </c>
      <c r="G79" s="40">
        <f>G82</f>
        <v>278.7</v>
      </c>
      <c r="H79" s="45">
        <f>H82</f>
        <v>0</v>
      </c>
      <c r="I79" s="45">
        <f>I82</f>
        <v>0</v>
      </c>
      <c r="J79" s="46"/>
      <c r="K79" s="36"/>
    </row>
    <row r="80" spans="1:11" ht="14.25">
      <c r="A80" s="61"/>
      <c r="B80" s="62"/>
      <c r="C80" s="44"/>
      <c r="D80" s="44"/>
      <c r="E80" s="44"/>
      <c r="F80" s="39" t="s">
        <v>117</v>
      </c>
      <c r="G80" s="40"/>
      <c r="H80" s="45"/>
      <c r="I80" s="45"/>
      <c r="J80" s="46"/>
      <c r="K80" s="36"/>
    </row>
    <row r="81" spans="1:11" ht="14.25">
      <c r="A81" s="61"/>
      <c r="B81" s="62"/>
      <c r="C81" s="44"/>
      <c r="D81" s="44"/>
      <c r="E81" s="44"/>
      <c r="F81" s="39" t="s">
        <v>118</v>
      </c>
      <c r="G81" s="40"/>
      <c r="H81" s="45"/>
      <c r="I81" s="45"/>
      <c r="J81" s="46"/>
      <c r="K81" s="36"/>
    </row>
    <row r="82" spans="1:11" ht="51" customHeight="1">
      <c r="A82" s="61"/>
      <c r="B82" s="62"/>
      <c r="C82" s="44"/>
      <c r="D82" s="44"/>
      <c r="E82" s="44"/>
      <c r="F82" s="39" t="s">
        <v>120</v>
      </c>
      <c r="G82" s="40">
        <v>278.7</v>
      </c>
      <c r="H82" s="45">
        <v>0</v>
      </c>
      <c r="I82" s="45">
        <v>0</v>
      </c>
      <c r="J82" s="57" t="s">
        <v>127</v>
      </c>
      <c r="K82" s="36"/>
    </row>
    <row r="83" spans="1:11" ht="28.5">
      <c r="A83" s="51"/>
      <c r="B83" s="65"/>
      <c r="C83" s="46"/>
      <c r="D83" s="46"/>
      <c r="E83" s="46"/>
      <c r="F83" s="39" t="s">
        <v>121</v>
      </c>
      <c r="G83" s="40"/>
      <c r="H83" s="45"/>
      <c r="I83" s="45"/>
      <c r="J83" s="46"/>
      <c r="K83" s="36"/>
    </row>
    <row r="84" spans="1:11" ht="14.25" customHeight="1">
      <c r="A84" s="115">
        <v>12</v>
      </c>
      <c r="B84" s="116" t="s">
        <v>142</v>
      </c>
      <c r="C84" s="107"/>
      <c r="D84" s="107"/>
      <c r="E84" s="107"/>
      <c r="F84" s="55" t="s">
        <v>116</v>
      </c>
      <c r="G84" s="40">
        <v>58</v>
      </c>
      <c r="H84" s="40">
        <f>H87</f>
        <v>58</v>
      </c>
      <c r="I84" s="40">
        <f>I87</f>
        <v>58</v>
      </c>
      <c r="J84" s="46"/>
      <c r="K84" s="36"/>
    </row>
    <row r="85" spans="1:11" ht="14.25">
      <c r="A85" s="115"/>
      <c r="B85" s="116"/>
      <c r="C85" s="107"/>
      <c r="D85" s="107"/>
      <c r="E85" s="107"/>
      <c r="F85" s="55" t="s">
        <v>117</v>
      </c>
      <c r="G85" s="40"/>
      <c r="H85" s="40"/>
      <c r="I85" s="40"/>
      <c r="J85" s="46"/>
      <c r="K85" s="36"/>
    </row>
    <row r="86" spans="1:11" ht="14.25">
      <c r="A86" s="115"/>
      <c r="B86" s="116"/>
      <c r="C86" s="107"/>
      <c r="D86" s="107"/>
      <c r="E86" s="107"/>
      <c r="F86" s="55" t="s">
        <v>118</v>
      </c>
      <c r="G86" s="45"/>
      <c r="H86" s="40"/>
      <c r="I86" s="40"/>
      <c r="J86" s="46"/>
      <c r="K86" s="36"/>
    </row>
    <row r="87" spans="1:11" ht="14.25">
      <c r="A87" s="115"/>
      <c r="B87" s="116"/>
      <c r="C87" s="107"/>
      <c r="D87" s="107"/>
      <c r="E87" s="107"/>
      <c r="F87" s="55" t="s">
        <v>120</v>
      </c>
      <c r="G87" s="40">
        <v>58</v>
      </c>
      <c r="H87" s="40">
        <v>58</v>
      </c>
      <c r="I87" s="40">
        <v>58</v>
      </c>
      <c r="J87" s="46"/>
      <c r="K87" s="36"/>
    </row>
    <row r="88" spans="1:11" ht="28.5">
      <c r="A88" s="115"/>
      <c r="B88" s="116"/>
      <c r="C88" s="107"/>
      <c r="D88" s="107"/>
      <c r="E88" s="107"/>
      <c r="F88" s="39" t="s">
        <v>121</v>
      </c>
      <c r="G88" s="40"/>
      <c r="H88" s="45"/>
      <c r="I88" s="45"/>
      <c r="J88" s="46"/>
      <c r="K88" s="36"/>
    </row>
    <row r="89" spans="1:11" ht="54" customHeight="1">
      <c r="A89" s="110">
        <v>13</v>
      </c>
      <c r="B89" s="117" t="s">
        <v>143</v>
      </c>
      <c r="C89" s="112"/>
      <c r="D89" s="112"/>
      <c r="E89" s="112"/>
      <c r="F89" s="55" t="s">
        <v>116</v>
      </c>
      <c r="G89" s="40">
        <f>G91+G92</f>
        <v>173.1</v>
      </c>
      <c r="H89" s="40">
        <f>H91+H92</f>
        <v>173.1</v>
      </c>
      <c r="I89" s="40">
        <f>I91+I92</f>
        <v>173.1</v>
      </c>
      <c r="J89" s="46"/>
      <c r="K89" s="36"/>
    </row>
    <row r="90" spans="1:11" ht="14.25">
      <c r="A90" s="110"/>
      <c r="B90" s="117"/>
      <c r="C90" s="112"/>
      <c r="D90" s="112"/>
      <c r="E90" s="112"/>
      <c r="F90" s="55" t="s">
        <v>117</v>
      </c>
      <c r="G90" s="40"/>
      <c r="H90" s="45"/>
      <c r="I90" s="45"/>
      <c r="J90" s="46"/>
      <c r="K90" s="36"/>
    </row>
    <row r="91" spans="1:11" ht="26.25" customHeight="1">
      <c r="A91" s="110"/>
      <c r="B91" s="117"/>
      <c r="C91" s="112"/>
      <c r="D91" s="112"/>
      <c r="E91" s="112"/>
      <c r="F91" s="55" t="s">
        <v>118</v>
      </c>
      <c r="G91" s="40">
        <v>113.1</v>
      </c>
      <c r="H91" s="45">
        <v>113.1</v>
      </c>
      <c r="I91" s="45">
        <v>113.1</v>
      </c>
      <c r="J91" s="46"/>
      <c r="K91" s="36"/>
    </row>
    <row r="92" spans="1:11" ht="24.75" customHeight="1">
      <c r="A92" s="110"/>
      <c r="B92" s="117"/>
      <c r="C92" s="112"/>
      <c r="D92" s="112"/>
      <c r="E92" s="112"/>
      <c r="F92" s="55" t="s">
        <v>120</v>
      </c>
      <c r="G92" s="40">
        <v>60</v>
      </c>
      <c r="H92" s="45">
        <v>60</v>
      </c>
      <c r="I92" s="45">
        <v>60</v>
      </c>
      <c r="J92" s="46"/>
      <c r="K92" s="36"/>
    </row>
    <row r="93" spans="1:11" ht="36" customHeight="1">
      <c r="A93" s="110"/>
      <c r="B93" s="117"/>
      <c r="C93" s="112"/>
      <c r="D93" s="112"/>
      <c r="E93" s="112"/>
      <c r="F93" s="39" t="s">
        <v>121</v>
      </c>
      <c r="G93" s="45"/>
      <c r="H93" s="45"/>
      <c r="I93" s="45"/>
      <c r="J93" s="46"/>
      <c r="K93" s="36"/>
    </row>
    <row r="94" spans="1:11" ht="70.5" customHeight="1">
      <c r="A94" s="110">
        <v>14</v>
      </c>
      <c r="B94" s="117" t="s">
        <v>144</v>
      </c>
      <c r="C94" s="112"/>
      <c r="D94" s="112"/>
      <c r="E94" s="112"/>
      <c r="F94" s="55" t="s">
        <v>116</v>
      </c>
      <c r="G94" s="45">
        <v>2998.5</v>
      </c>
      <c r="H94" s="45">
        <f>H95</f>
        <v>2753.6</v>
      </c>
      <c r="I94" s="45">
        <f>I95</f>
        <v>2753.6</v>
      </c>
      <c r="J94" s="46"/>
      <c r="K94" s="36"/>
    </row>
    <row r="95" spans="1:11" ht="54.75" customHeight="1">
      <c r="A95" s="110"/>
      <c r="B95" s="117"/>
      <c r="C95" s="112"/>
      <c r="D95" s="112"/>
      <c r="E95" s="112"/>
      <c r="F95" s="55" t="s">
        <v>117</v>
      </c>
      <c r="G95" s="45">
        <v>2998.5</v>
      </c>
      <c r="H95" s="45">
        <v>2753.6</v>
      </c>
      <c r="I95" s="45">
        <f>H95</f>
        <v>2753.6</v>
      </c>
      <c r="J95" s="57" t="s">
        <v>145</v>
      </c>
      <c r="K95" s="36"/>
    </row>
    <row r="96" spans="1:11" ht="21.75" customHeight="1">
      <c r="A96" s="110"/>
      <c r="B96" s="117"/>
      <c r="C96" s="112"/>
      <c r="D96" s="112"/>
      <c r="E96" s="112"/>
      <c r="F96" s="55" t="s">
        <v>118</v>
      </c>
      <c r="G96" s="45"/>
      <c r="H96" s="45"/>
      <c r="I96" s="45"/>
      <c r="J96" s="46"/>
      <c r="K96" s="36"/>
    </row>
    <row r="97" spans="1:11" ht="21.75" customHeight="1">
      <c r="A97" s="110"/>
      <c r="B97" s="117"/>
      <c r="C97" s="112"/>
      <c r="D97" s="112"/>
      <c r="E97" s="112"/>
      <c r="F97" s="55" t="s">
        <v>120</v>
      </c>
      <c r="G97" s="45"/>
      <c r="H97" s="45"/>
      <c r="I97" s="45"/>
      <c r="J97" s="46"/>
      <c r="K97" s="36"/>
    </row>
    <row r="98" spans="1:11" ht="34.5" customHeight="1">
      <c r="A98" s="110"/>
      <c r="B98" s="117"/>
      <c r="C98" s="112"/>
      <c r="D98" s="112"/>
      <c r="E98" s="112"/>
      <c r="F98" s="39" t="s">
        <v>121</v>
      </c>
      <c r="G98" s="45"/>
      <c r="H98" s="45"/>
      <c r="I98" s="45"/>
      <c r="J98" s="46"/>
      <c r="K98" s="36"/>
    </row>
    <row r="99" spans="1:11" ht="97.5" customHeight="1">
      <c r="A99" s="110">
        <v>15</v>
      </c>
      <c r="B99" s="117" t="s">
        <v>146</v>
      </c>
      <c r="C99" s="112"/>
      <c r="D99" s="112"/>
      <c r="E99" s="112"/>
      <c r="F99" s="55" t="s">
        <v>116</v>
      </c>
      <c r="G99" s="45">
        <v>12115.2</v>
      </c>
      <c r="H99" s="45">
        <f>H100</f>
        <v>10680.5</v>
      </c>
      <c r="I99" s="45">
        <f>I100</f>
        <v>10680.5</v>
      </c>
      <c r="J99" s="46"/>
      <c r="K99" s="36"/>
    </row>
    <row r="100" spans="1:11" ht="33.75">
      <c r="A100" s="110"/>
      <c r="B100" s="117"/>
      <c r="C100" s="112"/>
      <c r="D100" s="112"/>
      <c r="E100" s="112"/>
      <c r="F100" s="55" t="s">
        <v>117</v>
      </c>
      <c r="G100" s="45">
        <v>12115.2</v>
      </c>
      <c r="H100" s="45">
        <v>10680.5</v>
      </c>
      <c r="I100" s="45">
        <f>H100</f>
        <v>10680.5</v>
      </c>
      <c r="J100" s="57" t="s">
        <v>145</v>
      </c>
      <c r="K100" s="36"/>
    </row>
    <row r="101" spans="1:11" ht="27" customHeight="1">
      <c r="A101" s="110"/>
      <c r="B101" s="117"/>
      <c r="C101" s="112"/>
      <c r="D101" s="112"/>
      <c r="E101" s="112"/>
      <c r="F101" s="55" t="s">
        <v>118</v>
      </c>
      <c r="G101" s="45"/>
      <c r="H101" s="45"/>
      <c r="I101" s="45"/>
      <c r="J101" s="46"/>
      <c r="K101" s="36"/>
    </row>
    <row r="102" spans="1:11" ht="23.25" customHeight="1">
      <c r="A102" s="110"/>
      <c r="B102" s="117"/>
      <c r="C102" s="112"/>
      <c r="D102" s="112"/>
      <c r="E102" s="112"/>
      <c r="F102" s="55" t="s">
        <v>120</v>
      </c>
      <c r="G102" s="45"/>
      <c r="H102" s="45"/>
      <c r="I102" s="45"/>
      <c r="J102" s="46"/>
      <c r="K102" s="36"/>
    </row>
    <row r="103" spans="1:11" ht="39.75" customHeight="1">
      <c r="A103" s="110"/>
      <c r="B103" s="117"/>
      <c r="C103" s="112"/>
      <c r="D103" s="112"/>
      <c r="E103" s="112"/>
      <c r="F103" s="39" t="s">
        <v>121</v>
      </c>
      <c r="G103" s="45"/>
      <c r="H103" s="45"/>
      <c r="I103" s="45"/>
      <c r="J103" s="46"/>
      <c r="K103" s="36"/>
    </row>
    <row r="104" spans="1:11" ht="14.25" customHeight="1">
      <c r="A104" s="110">
        <v>16</v>
      </c>
      <c r="B104" s="117" t="s">
        <v>147</v>
      </c>
      <c r="C104" s="112"/>
      <c r="D104" s="112"/>
      <c r="E104" s="112"/>
      <c r="F104" s="55" t="s">
        <v>116</v>
      </c>
      <c r="G104" s="45">
        <v>6949.2</v>
      </c>
      <c r="H104" s="45">
        <f>H106</f>
        <v>6949.2</v>
      </c>
      <c r="I104" s="45">
        <f>I106</f>
        <v>6949.2</v>
      </c>
      <c r="J104" s="46"/>
      <c r="K104" s="36"/>
    </row>
    <row r="105" spans="1:11" ht="14.25">
      <c r="A105" s="110"/>
      <c r="B105" s="117"/>
      <c r="C105" s="112"/>
      <c r="D105" s="112"/>
      <c r="E105" s="112"/>
      <c r="F105" s="55" t="s">
        <v>117</v>
      </c>
      <c r="G105" s="45"/>
      <c r="H105" s="45"/>
      <c r="I105" s="45"/>
      <c r="J105" s="46"/>
      <c r="K105" s="36"/>
    </row>
    <row r="106" spans="1:11" ht="25.5" customHeight="1">
      <c r="A106" s="110"/>
      <c r="B106" s="117"/>
      <c r="C106" s="112"/>
      <c r="D106" s="112"/>
      <c r="E106" s="112"/>
      <c r="F106" s="55" t="s">
        <v>118</v>
      </c>
      <c r="G106" s="45">
        <v>6949.2</v>
      </c>
      <c r="H106" s="45">
        <v>6949.2</v>
      </c>
      <c r="I106" s="45">
        <v>6949.2</v>
      </c>
      <c r="J106" s="46"/>
      <c r="K106" s="36"/>
    </row>
    <row r="107" spans="1:11" ht="27.75" customHeight="1">
      <c r="A107" s="110"/>
      <c r="B107" s="117"/>
      <c r="C107" s="112"/>
      <c r="D107" s="112"/>
      <c r="E107" s="112"/>
      <c r="F107" s="55" t="s">
        <v>120</v>
      </c>
      <c r="G107" s="45"/>
      <c r="H107" s="45"/>
      <c r="I107" s="45"/>
      <c r="J107" s="46"/>
      <c r="K107" s="36"/>
    </row>
    <row r="108" spans="1:11" ht="31.5" customHeight="1">
      <c r="A108" s="110"/>
      <c r="B108" s="117"/>
      <c r="C108" s="112"/>
      <c r="D108" s="112"/>
      <c r="E108" s="112"/>
      <c r="F108" s="39" t="s">
        <v>121</v>
      </c>
      <c r="G108" s="45"/>
      <c r="H108" s="45"/>
      <c r="I108" s="45"/>
      <c r="J108" s="46"/>
      <c r="K108" s="36"/>
    </row>
    <row r="109" spans="1:9" ht="12.75">
      <c r="A109" s="66"/>
      <c r="G109" s="67"/>
      <c r="H109" s="67"/>
      <c r="I109" s="67"/>
    </row>
    <row r="110" ht="12.75">
      <c r="A110" s="67"/>
    </row>
    <row r="111" ht="12.75">
      <c r="B111" t="s">
        <v>148</v>
      </c>
    </row>
    <row r="112" spans="2:6" ht="12.75">
      <c r="B112" t="s">
        <v>47</v>
      </c>
      <c r="F112" t="s">
        <v>149</v>
      </c>
    </row>
    <row r="113" ht="12.75">
      <c r="B113" t="s">
        <v>150</v>
      </c>
    </row>
    <row r="116" ht="12.75">
      <c r="B116" s="21" t="s">
        <v>151</v>
      </c>
    </row>
    <row r="117" ht="12.75">
      <c r="B117" s="21" t="s">
        <v>152</v>
      </c>
    </row>
  </sheetData>
  <sheetProtection selectLockedCells="1" selectUnlockedCells="1"/>
  <mergeCells count="63">
    <mergeCell ref="E104:E108"/>
    <mergeCell ref="A104:A108"/>
    <mergeCell ref="B104:B108"/>
    <mergeCell ref="C104:C108"/>
    <mergeCell ref="D104:D108"/>
    <mergeCell ref="E94:E98"/>
    <mergeCell ref="A99:A103"/>
    <mergeCell ref="B99:B103"/>
    <mergeCell ref="C99:C103"/>
    <mergeCell ref="D99:D103"/>
    <mergeCell ref="E99:E103"/>
    <mergeCell ref="A94:A98"/>
    <mergeCell ref="B94:B98"/>
    <mergeCell ref="C94:C98"/>
    <mergeCell ref="D94:D98"/>
    <mergeCell ref="E84:E88"/>
    <mergeCell ref="A89:A93"/>
    <mergeCell ref="B89:B93"/>
    <mergeCell ref="C89:C93"/>
    <mergeCell ref="D89:D93"/>
    <mergeCell ref="E89:E93"/>
    <mergeCell ref="A84:A88"/>
    <mergeCell ref="B84:B88"/>
    <mergeCell ref="C84:C88"/>
    <mergeCell ref="D84:D88"/>
    <mergeCell ref="J51:J54"/>
    <mergeCell ref="K51:K54"/>
    <mergeCell ref="A59:A63"/>
    <mergeCell ref="B59:B63"/>
    <mergeCell ref="C59:C63"/>
    <mergeCell ref="D59:D63"/>
    <mergeCell ref="E59:E63"/>
    <mergeCell ref="F51:F54"/>
    <mergeCell ref="G51:G54"/>
    <mergeCell ref="H51:H54"/>
    <mergeCell ref="E26:E30"/>
    <mergeCell ref="E36:E40"/>
    <mergeCell ref="I51:I54"/>
    <mergeCell ref="E46:E50"/>
    <mergeCell ref="A51:A58"/>
    <mergeCell ref="B51:B58"/>
    <mergeCell ref="C51:C58"/>
    <mergeCell ref="D51:D58"/>
    <mergeCell ref="E51:E58"/>
    <mergeCell ref="A46:A50"/>
    <mergeCell ref="A36:A40"/>
    <mergeCell ref="B36:B40"/>
    <mergeCell ref="C36:C40"/>
    <mergeCell ref="D36:D40"/>
    <mergeCell ref="D46:D50"/>
    <mergeCell ref="C26:C30"/>
    <mergeCell ref="D26:D30"/>
    <mergeCell ref="B46:B50"/>
    <mergeCell ref="C46:C50"/>
    <mergeCell ref="J14:J16"/>
    <mergeCell ref="K14:K16"/>
    <mergeCell ref="A19:A20"/>
    <mergeCell ref="A21:A25"/>
    <mergeCell ref="B21:B25"/>
    <mergeCell ref="B14:B16"/>
    <mergeCell ref="E14:E16"/>
    <mergeCell ref="F14:F16"/>
    <mergeCell ref="H14:H15"/>
  </mergeCells>
  <printOptions/>
  <pageMargins left="0.6298611111111111" right="0.25972222222222224" top="0.42986111111111114" bottom="0.32013888888888886" header="0.5118055555555555" footer="0.5118055555555555"/>
  <pageSetup horizontalDpi="300" verticalDpi="300" orientation="landscape" paperSize="9" scale="71" r:id="rId1"/>
  <rowBreaks count="4" manualBreakCount="4">
    <brk id="35" max="255" man="1"/>
    <brk id="58" max="255" man="1"/>
    <brk id="78" max="255" man="1"/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70" zoomScaleNormal="70" zoomScaleSheetLayoutView="70" workbookViewId="0" topLeftCell="A10">
      <selection activeCell="L24" sqref="L24"/>
    </sheetView>
  </sheetViews>
  <sheetFormatPr defaultColWidth="9.00390625" defaultRowHeight="12.75"/>
  <cols>
    <col min="1" max="1" width="7.00390625" style="0" customWidth="1"/>
    <col min="2" max="2" width="29.375" style="0" customWidth="1"/>
    <col min="3" max="3" width="16.375" style="0" hidden="1" customWidth="1"/>
    <col min="4" max="7" width="9.25390625" style="0" hidden="1" customWidth="1"/>
    <col min="8" max="9" width="13.75390625" style="0" customWidth="1"/>
    <col min="10" max="10" width="11.875" style="0" customWidth="1"/>
    <col min="11" max="11" width="12.375" style="0" customWidth="1"/>
    <col min="12" max="12" width="11.375" style="0" customWidth="1"/>
    <col min="13" max="13" width="14.00390625" style="0" customWidth="1"/>
    <col min="14" max="14" width="13.00390625" style="0" customWidth="1"/>
    <col min="15" max="15" width="12.875" style="0" customWidth="1"/>
    <col min="16" max="16" width="9.375" style="0" customWidth="1"/>
    <col min="17" max="17" width="10.75390625" style="0" customWidth="1"/>
    <col min="18" max="18" width="14.00390625" style="0" customWidth="1"/>
    <col min="19" max="19" width="13.25390625" style="0" customWidth="1"/>
    <col min="20" max="20" width="12.00390625" style="0" customWidth="1"/>
    <col min="21" max="21" width="9.375" style="0" customWidth="1"/>
    <col min="22" max="23" width="10.75390625" style="0" customWidth="1"/>
    <col min="24" max="24" width="21.875" style="0" customWidth="1"/>
  </cols>
  <sheetData>
    <row r="1" spans="18:24" ht="21" customHeight="1">
      <c r="R1" s="145" t="s">
        <v>181</v>
      </c>
      <c r="S1" s="145"/>
      <c r="T1" s="145"/>
      <c r="U1" s="145"/>
      <c r="V1" s="145"/>
      <c r="W1" s="145"/>
      <c r="X1" s="145"/>
    </row>
    <row r="2" spans="18:24" ht="20.25" customHeight="1">
      <c r="R2" s="145" t="s">
        <v>184</v>
      </c>
      <c r="S2" s="145"/>
      <c r="T2" s="145"/>
      <c r="U2" s="145"/>
      <c r="V2" s="145"/>
      <c r="W2" s="145"/>
      <c r="X2" s="145"/>
    </row>
    <row r="3" spans="18:24" ht="20.25" customHeight="1">
      <c r="R3" s="145" t="s">
        <v>189</v>
      </c>
      <c r="S3" s="145"/>
      <c r="T3" s="145"/>
      <c r="U3" s="145"/>
      <c r="V3" s="145"/>
      <c r="W3" s="145"/>
      <c r="X3" s="145"/>
    </row>
    <row r="4" spans="18:24" ht="20.25" customHeight="1">
      <c r="R4" s="145" t="s">
        <v>191</v>
      </c>
      <c r="S4" s="145"/>
      <c r="T4" s="145"/>
      <c r="U4" s="145"/>
      <c r="V4" s="145"/>
      <c r="W4" s="145"/>
      <c r="X4" s="145"/>
    </row>
    <row r="5" spans="18:24" ht="21" customHeight="1">
      <c r="R5" s="145" t="s">
        <v>190</v>
      </c>
      <c r="S5" s="145"/>
      <c r="T5" s="145"/>
      <c r="U5" s="145"/>
      <c r="V5" s="145"/>
      <c r="W5" s="145"/>
      <c r="X5" s="145"/>
    </row>
    <row r="6" spans="18:24" ht="20.25" customHeight="1">
      <c r="R6" s="145" t="s">
        <v>185</v>
      </c>
      <c r="S6" s="145"/>
      <c r="T6" s="145"/>
      <c r="U6" s="145"/>
      <c r="V6" s="145"/>
      <c r="W6" s="145"/>
      <c r="X6" s="145"/>
    </row>
    <row r="7" spans="2:24" ht="20.25" customHeight="1">
      <c r="B7" s="118" t="s">
        <v>182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73"/>
    </row>
    <row r="8" spans="2:24" ht="20.25" customHeight="1">
      <c r="B8" s="118" t="s">
        <v>183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74"/>
    </row>
    <row r="9" spans="2:24" ht="21" customHeight="1">
      <c r="B9" s="118" t="s">
        <v>201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74"/>
    </row>
    <row r="10" spans="2:24" ht="0.75" customHeight="1">
      <c r="B10" s="118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74"/>
    </row>
    <row r="11" spans="2:24" ht="20.25" customHeight="1" thickBot="1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8" t="s">
        <v>178</v>
      </c>
    </row>
    <row r="12" spans="1:24" ht="60" customHeight="1" thickBot="1">
      <c r="A12" s="120" t="s">
        <v>2</v>
      </c>
      <c r="B12" s="128" t="s">
        <v>5</v>
      </c>
      <c r="C12" s="76" t="s">
        <v>153</v>
      </c>
      <c r="D12" s="77" t="s">
        <v>154</v>
      </c>
      <c r="E12" s="77" t="s">
        <v>155</v>
      </c>
      <c r="F12" s="77" t="s">
        <v>156</v>
      </c>
      <c r="G12" s="77" t="s">
        <v>157</v>
      </c>
      <c r="H12" s="123" t="s">
        <v>193</v>
      </c>
      <c r="I12" s="124"/>
      <c r="J12" s="124"/>
      <c r="K12" s="124"/>
      <c r="L12" s="125"/>
      <c r="M12" s="134" t="s">
        <v>180</v>
      </c>
      <c r="N12" s="134"/>
      <c r="O12" s="134"/>
      <c r="P12" s="134"/>
      <c r="Q12" s="134"/>
      <c r="R12" s="134" t="s">
        <v>179</v>
      </c>
      <c r="S12" s="134"/>
      <c r="T12" s="134"/>
      <c r="U12" s="134"/>
      <c r="V12" s="123"/>
      <c r="W12" s="128" t="s">
        <v>199</v>
      </c>
      <c r="X12" s="129"/>
    </row>
    <row r="13" spans="1:24" ht="30.75" customHeight="1" thickBot="1">
      <c r="A13" s="121"/>
      <c r="B13" s="130"/>
      <c r="C13" s="138"/>
      <c r="D13" s="138"/>
      <c r="E13" s="138"/>
      <c r="F13" s="138"/>
      <c r="G13" s="138"/>
      <c r="H13" s="126" t="s">
        <v>116</v>
      </c>
      <c r="I13" s="126" t="s">
        <v>117</v>
      </c>
      <c r="J13" s="126" t="s">
        <v>118</v>
      </c>
      <c r="K13" s="126" t="s">
        <v>197</v>
      </c>
      <c r="L13" s="126" t="s">
        <v>121</v>
      </c>
      <c r="M13" s="126" t="s">
        <v>116</v>
      </c>
      <c r="N13" s="126" t="s">
        <v>117</v>
      </c>
      <c r="O13" s="126" t="s">
        <v>118</v>
      </c>
      <c r="P13" s="126" t="s">
        <v>198</v>
      </c>
      <c r="Q13" s="126" t="s">
        <v>121</v>
      </c>
      <c r="R13" s="126" t="s">
        <v>116</v>
      </c>
      <c r="S13" s="126" t="s">
        <v>117</v>
      </c>
      <c r="T13" s="126" t="s">
        <v>118</v>
      </c>
      <c r="U13" s="126" t="s">
        <v>198</v>
      </c>
      <c r="V13" s="136" t="s">
        <v>121</v>
      </c>
      <c r="W13" s="130"/>
      <c r="X13" s="131"/>
    </row>
    <row r="14" spans="1:24" ht="56.25" customHeight="1" thickBot="1">
      <c r="A14" s="122"/>
      <c r="B14" s="144"/>
      <c r="C14" s="139"/>
      <c r="D14" s="139"/>
      <c r="E14" s="139"/>
      <c r="F14" s="139"/>
      <c r="G14" s="139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7"/>
      <c r="W14" s="132"/>
      <c r="X14" s="133"/>
    </row>
    <row r="15" spans="1:24" ht="14.25">
      <c r="A15" s="79">
        <v>1</v>
      </c>
      <c r="B15" s="80">
        <v>2</v>
      </c>
      <c r="C15" s="81">
        <v>2</v>
      </c>
      <c r="D15" s="81">
        <v>3</v>
      </c>
      <c r="E15" s="81">
        <v>4</v>
      </c>
      <c r="F15" s="81">
        <v>5</v>
      </c>
      <c r="G15" s="81">
        <v>6</v>
      </c>
      <c r="H15" s="81">
        <v>3</v>
      </c>
      <c r="I15" s="81">
        <v>4</v>
      </c>
      <c r="J15" s="81">
        <v>5</v>
      </c>
      <c r="K15" s="81">
        <v>6</v>
      </c>
      <c r="L15" s="81">
        <v>7</v>
      </c>
      <c r="M15" s="81">
        <v>8</v>
      </c>
      <c r="N15" s="81">
        <v>9</v>
      </c>
      <c r="O15" s="81">
        <v>10</v>
      </c>
      <c r="P15" s="81">
        <v>11</v>
      </c>
      <c r="Q15" s="81">
        <v>12</v>
      </c>
      <c r="R15" s="81">
        <v>13</v>
      </c>
      <c r="S15" s="81">
        <v>14</v>
      </c>
      <c r="T15" s="81">
        <v>15</v>
      </c>
      <c r="U15" s="81">
        <v>16</v>
      </c>
      <c r="V15" s="81">
        <v>17</v>
      </c>
      <c r="W15" s="82"/>
      <c r="X15" s="83">
        <v>18</v>
      </c>
    </row>
    <row r="16" spans="1:24" ht="28.5" customHeight="1">
      <c r="A16" s="95">
        <v>1</v>
      </c>
      <c r="B16" s="75" t="s">
        <v>192</v>
      </c>
      <c r="C16" s="84"/>
      <c r="D16" s="84"/>
      <c r="E16" s="84"/>
      <c r="F16" s="84"/>
      <c r="G16" s="84"/>
      <c r="H16" s="97">
        <v>241331</v>
      </c>
      <c r="I16" s="97">
        <f>I18+I19+I20+I21+I22+I23+I24</f>
        <v>200050.9</v>
      </c>
      <c r="J16" s="97">
        <v>13730.7</v>
      </c>
      <c r="K16" s="97">
        <f>K18+K19+J20+K21+K22+K23+J24</f>
        <v>20083.6</v>
      </c>
      <c r="L16" s="97">
        <f>L18+L19+L20+L21+L22+L23+L24</f>
        <v>7465.8</v>
      </c>
      <c r="M16" s="97">
        <f>N16+O16+P16+Q16</f>
        <v>276011.2</v>
      </c>
      <c r="N16" s="97">
        <f>N25</f>
        <v>254391.90000000002</v>
      </c>
      <c r="O16" s="97">
        <f>O25</f>
        <v>13674.9</v>
      </c>
      <c r="P16" s="97">
        <f>P25</f>
        <v>478.6</v>
      </c>
      <c r="Q16" s="97">
        <f>Q25</f>
        <v>7465.8</v>
      </c>
      <c r="R16" s="97">
        <f>S16+T16+U16+V16</f>
        <v>269718</v>
      </c>
      <c r="S16" s="97">
        <f>S25</f>
        <v>248270.90000000002</v>
      </c>
      <c r="T16" s="97">
        <f>T25</f>
        <v>13674.9</v>
      </c>
      <c r="U16" s="97">
        <f>U25</f>
        <v>306.4</v>
      </c>
      <c r="V16" s="98">
        <f>V25</f>
        <v>7465.8</v>
      </c>
      <c r="W16" s="85">
        <f>M16-R16</f>
        <v>6293.200000000012</v>
      </c>
      <c r="X16" s="86"/>
    </row>
    <row r="17" spans="1:24" ht="57" hidden="1">
      <c r="A17" s="96"/>
      <c r="B17" s="87" t="s">
        <v>122</v>
      </c>
      <c r="C17" s="84" t="s">
        <v>158</v>
      </c>
      <c r="D17" s="84" t="s">
        <v>159</v>
      </c>
      <c r="E17" s="84">
        <v>4</v>
      </c>
      <c r="F17" s="84">
        <v>3</v>
      </c>
      <c r="G17" s="84">
        <v>25</v>
      </c>
      <c r="H17" s="97">
        <f>I17+J17+K17+L17</f>
        <v>0</v>
      </c>
      <c r="I17" s="97"/>
      <c r="J17" s="97"/>
      <c r="K17" s="97"/>
      <c r="L17" s="97"/>
      <c r="M17" s="97">
        <f>N17+O17+P17+Q17</f>
        <v>0</v>
      </c>
      <c r="N17" s="97"/>
      <c r="O17" s="97"/>
      <c r="P17" s="97"/>
      <c r="Q17" s="97"/>
      <c r="R17" s="97">
        <f>S17+T17+U17+V17</f>
        <v>0</v>
      </c>
      <c r="S17" s="97"/>
      <c r="T17" s="97"/>
      <c r="U17" s="97"/>
      <c r="V17" s="98"/>
      <c r="W17" s="88">
        <f>M17-R17</f>
        <v>0</v>
      </c>
      <c r="X17" s="88"/>
    </row>
    <row r="18" spans="1:24" ht="86.25" customHeight="1">
      <c r="A18" s="95">
        <v>2</v>
      </c>
      <c r="B18" s="89" t="s">
        <v>172</v>
      </c>
      <c r="C18" s="75" t="s">
        <v>160</v>
      </c>
      <c r="D18" s="84" t="s">
        <v>159</v>
      </c>
      <c r="E18" s="84">
        <v>39</v>
      </c>
      <c r="F18" s="84">
        <v>39</v>
      </c>
      <c r="G18" s="84">
        <v>0</v>
      </c>
      <c r="H18" s="90">
        <f>I18+J18+K18+L18</f>
        <v>153403.4</v>
      </c>
      <c r="I18" s="90">
        <v>122965</v>
      </c>
      <c r="J18" s="90">
        <v>10354.8</v>
      </c>
      <c r="K18" s="90">
        <v>20083.6</v>
      </c>
      <c r="L18" s="90">
        <v>0</v>
      </c>
      <c r="M18" s="90">
        <f>N18+O18+P18+Q18</f>
        <v>178533</v>
      </c>
      <c r="N18" s="90">
        <v>167699.6</v>
      </c>
      <c r="O18" s="90">
        <v>10354.8</v>
      </c>
      <c r="P18" s="90">
        <v>478.6</v>
      </c>
      <c r="Q18" s="90">
        <v>0</v>
      </c>
      <c r="R18" s="90">
        <f>S18+T18+U18+V18</f>
        <v>178360.8</v>
      </c>
      <c r="S18" s="90">
        <v>167699.6</v>
      </c>
      <c r="T18" s="90">
        <v>10354.8</v>
      </c>
      <c r="U18" s="90">
        <v>306.4</v>
      </c>
      <c r="V18" s="90">
        <v>0</v>
      </c>
      <c r="W18" s="85">
        <f>M18-R18</f>
        <v>172.20000000001164</v>
      </c>
      <c r="X18" s="94" t="s">
        <v>194</v>
      </c>
    </row>
    <row r="19" spans="1:24" ht="71.25" customHeight="1">
      <c r="A19" s="95">
        <v>3</v>
      </c>
      <c r="B19" s="89" t="s">
        <v>173</v>
      </c>
      <c r="C19" s="75" t="s">
        <v>161</v>
      </c>
      <c r="D19" s="84" t="s">
        <v>159</v>
      </c>
      <c r="E19" s="84">
        <v>13585</v>
      </c>
      <c r="F19" s="91" t="e">
        <f>#REF!+#REF!+#REF!</f>
        <v>#REF!</v>
      </c>
      <c r="G19" s="84"/>
      <c r="H19" s="90">
        <f>I19+J19+K19+L19</f>
        <v>51868.8</v>
      </c>
      <c r="I19" s="90">
        <v>48818.9</v>
      </c>
      <c r="J19" s="90">
        <v>3049.9</v>
      </c>
      <c r="K19" s="90">
        <v>0</v>
      </c>
      <c r="L19" s="90">
        <v>0</v>
      </c>
      <c r="M19" s="90">
        <f>N19+O19+P19+Q19</f>
        <v>61304.4</v>
      </c>
      <c r="N19" s="90">
        <v>58310.3</v>
      </c>
      <c r="O19" s="90">
        <v>2994.1</v>
      </c>
      <c r="P19" s="90">
        <v>0</v>
      </c>
      <c r="Q19" s="90">
        <v>0</v>
      </c>
      <c r="R19" s="90">
        <f>S19+T19+U19+V19</f>
        <v>55291.2</v>
      </c>
      <c r="S19" s="90">
        <v>52297.1</v>
      </c>
      <c r="T19" s="90">
        <v>2994.1</v>
      </c>
      <c r="U19" s="90">
        <v>0</v>
      </c>
      <c r="V19" s="90">
        <v>0</v>
      </c>
      <c r="W19" s="85">
        <f>M19-R19</f>
        <v>6013.200000000004</v>
      </c>
      <c r="X19" s="94" t="s">
        <v>195</v>
      </c>
    </row>
    <row r="20" spans="1:24" ht="52.5" customHeight="1">
      <c r="A20" s="95">
        <v>4</v>
      </c>
      <c r="B20" s="89" t="s">
        <v>174</v>
      </c>
      <c r="C20" s="75" t="s">
        <v>162</v>
      </c>
      <c r="D20" s="84" t="s">
        <v>163</v>
      </c>
      <c r="E20" s="92" t="s">
        <v>164</v>
      </c>
      <c r="F20" s="92" t="s">
        <v>164</v>
      </c>
      <c r="G20" s="93">
        <v>0</v>
      </c>
      <c r="H20" s="90">
        <f>I20</f>
        <v>5386.3</v>
      </c>
      <c r="I20" s="90">
        <v>5386.3</v>
      </c>
      <c r="J20" s="90">
        <v>0</v>
      </c>
      <c r="K20" s="90">
        <v>0</v>
      </c>
      <c r="L20" s="90">
        <v>0</v>
      </c>
      <c r="M20" s="90">
        <f>N20</f>
        <v>5501.3</v>
      </c>
      <c r="N20" s="90">
        <v>5501.3</v>
      </c>
      <c r="O20" s="90">
        <v>0</v>
      </c>
      <c r="P20" s="90">
        <v>0</v>
      </c>
      <c r="Q20" s="90">
        <v>0</v>
      </c>
      <c r="R20" s="90">
        <f>S20</f>
        <v>5393.5</v>
      </c>
      <c r="S20" s="90">
        <v>5393.5</v>
      </c>
      <c r="T20" s="90">
        <v>0</v>
      </c>
      <c r="U20" s="90">
        <v>0</v>
      </c>
      <c r="V20" s="90">
        <v>0</v>
      </c>
      <c r="W20" s="99">
        <f>M20-R20</f>
        <v>107.80000000000018</v>
      </c>
      <c r="X20" s="94" t="s">
        <v>196</v>
      </c>
    </row>
    <row r="21" spans="1:24" ht="99" customHeight="1">
      <c r="A21" s="100">
        <v>5</v>
      </c>
      <c r="B21" s="89" t="s">
        <v>176</v>
      </c>
      <c r="C21" s="75" t="s">
        <v>165</v>
      </c>
      <c r="D21" s="84" t="s">
        <v>163</v>
      </c>
      <c r="E21" s="84"/>
      <c r="F21" s="84" t="s">
        <v>166</v>
      </c>
      <c r="G21" s="84"/>
      <c r="H21" s="90">
        <f>I21+L21</f>
        <v>22699.3</v>
      </c>
      <c r="I21" s="90">
        <v>16166</v>
      </c>
      <c r="J21" s="90">
        <v>0</v>
      </c>
      <c r="K21" s="90">
        <v>0</v>
      </c>
      <c r="L21" s="90">
        <v>6533.3</v>
      </c>
      <c r="M21" s="90">
        <f>N21+Q21</f>
        <v>22699.3</v>
      </c>
      <c r="N21" s="90">
        <v>16166</v>
      </c>
      <c r="O21" s="90">
        <v>0</v>
      </c>
      <c r="P21" s="90">
        <v>0</v>
      </c>
      <c r="Q21" s="90">
        <v>6533.3</v>
      </c>
      <c r="R21" s="90">
        <f>S21+V21</f>
        <v>22699.3</v>
      </c>
      <c r="S21" s="90">
        <v>16166</v>
      </c>
      <c r="T21" s="90">
        <v>0</v>
      </c>
      <c r="U21" s="90">
        <v>0</v>
      </c>
      <c r="V21" s="101">
        <v>6533.3</v>
      </c>
      <c r="W21" s="101">
        <v>0</v>
      </c>
      <c r="X21" s="86"/>
    </row>
    <row r="22" spans="1:24" ht="45" customHeight="1">
      <c r="A22" s="95">
        <v>6</v>
      </c>
      <c r="B22" s="89" t="s">
        <v>200</v>
      </c>
      <c r="C22" s="75" t="s">
        <v>171</v>
      </c>
      <c r="D22" s="84" t="s">
        <v>167</v>
      </c>
      <c r="E22" s="84">
        <v>568</v>
      </c>
      <c r="F22" s="84">
        <v>568</v>
      </c>
      <c r="G22" s="84">
        <v>0</v>
      </c>
      <c r="H22" s="90">
        <f>L22</f>
        <v>620.8</v>
      </c>
      <c r="I22" s="90">
        <v>0</v>
      </c>
      <c r="J22" s="90">
        <v>0</v>
      </c>
      <c r="K22" s="90">
        <v>0</v>
      </c>
      <c r="L22" s="90">
        <v>620.8</v>
      </c>
      <c r="M22" s="90">
        <f>Q22</f>
        <v>620.8</v>
      </c>
      <c r="N22" s="90">
        <v>0</v>
      </c>
      <c r="O22" s="90">
        <v>0</v>
      </c>
      <c r="P22" s="90">
        <v>0</v>
      </c>
      <c r="Q22" s="90">
        <v>620.8</v>
      </c>
      <c r="R22" s="90">
        <f>V22</f>
        <v>620.8</v>
      </c>
      <c r="S22" s="90">
        <v>0</v>
      </c>
      <c r="T22" s="90">
        <v>0</v>
      </c>
      <c r="U22" s="90">
        <v>0</v>
      </c>
      <c r="V22" s="101">
        <v>620.8</v>
      </c>
      <c r="W22" s="101">
        <v>0</v>
      </c>
      <c r="X22" s="86"/>
    </row>
    <row r="23" spans="1:24" ht="138.75" customHeight="1">
      <c r="A23" s="102">
        <v>7</v>
      </c>
      <c r="B23" s="89" t="s">
        <v>177</v>
      </c>
      <c r="C23" s="75" t="s">
        <v>170</v>
      </c>
      <c r="D23" s="84" t="s">
        <v>167</v>
      </c>
      <c r="E23" s="84">
        <v>89.5</v>
      </c>
      <c r="F23" s="84">
        <v>89.5</v>
      </c>
      <c r="G23" s="84">
        <v>0</v>
      </c>
      <c r="H23" s="90">
        <f>L23+J23</f>
        <v>637.7</v>
      </c>
      <c r="I23" s="90">
        <v>0</v>
      </c>
      <c r="J23" s="90">
        <v>326</v>
      </c>
      <c r="K23" s="90">
        <v>0</v>
      </c>
      <c r="L23" s="90">
        <v>311.7</v>
      </c>
      <c r="M23" s="90">
        <f>Q23+O23</f>
        <v>637.7</v>
      </c>
      <c r="N23" s="90">
        <v>0</v>
      </c>
      <c r="O23" s="90">
        <v>326</v>
      </c>
      <c r="P23" s="90">
        <v>0</v>
      </c>
      <c r="Q23" s="90">
        <v>311.7</v>
      </c>
      <c r="R23" s="90">
        <f>T23+V23</f>
        <v>637.7</v>
      </c>
      <c r="S23" s="90">
        <v>0</v>
      </c>
      <c r="T23" s="90">
        <v>326</v>
      </c>
      <c r="U23" s="90">
        <v>0</v>
      </c>
      <c r="V23" s="101">
        <v>311.7</v>
      </c>
      <c r="W23" s="101">
        <v>0</v>
      </c>
      <c r="X23" s="86"/>
    </row>
    <row r="24" spans="1:24" ht="73.5" customHeight="1">
      <c r="A24" s="102">
        <v>8</v>
      </c>
      <c r="B24" s="89" t="s">
        <v>175</v>
      </c>
      <c r="C24" s="75" t="s">
        <v>168</v>
      </c>
      <c r="D24" s="84" t="s">
        <v>169</v>
      </c>
      <c r="E24" s="84">
        <v>740</v>
      </c>
      <c r="F24" s="84">
        <v>740</v>
      </c>
      <c r="G24" s="84">
        <v>0</v>
      </c>
      <c r="H24" s="90">
        <v>6714.7</v>
      </c>
      <c r="I24" s="90">
        <v>6714.7</v>
      </c>
      <c r="J24" s="90">
        <v>0</v>
      </c>
      <c r="K24" s="90">
        <v>0</v>
      </c>
      <c r="L24" s="90">
        <v>0</v>
      </c>
      <c r="M24" s="90">
        <f>N24+O24+P24+Q24</f>
        <v>6714.7</v>
      </c>
      <c r="N24" s="90">
        <v>6714.7</v>
      </c>
      <c r="O24" s="90">
        <v>0</v>
      </c>
      <c r="P24" s="90">
        <v>0</v>
      </c>
      <c r="Q24" s="90">
        <v>0</v>
      </c>
      <c r="R24" s="90">
        <f>S24+T24+U24+V24</f>
        <v>6714.7</v>
      </c>
      <c r="S24" s="90">
        <v>6714.7</v>
      </c>
      <c r="T24" s="90">
        <v>0</v>
      </c>
      <c r="U24" s="90">
        <v>0</v>
      </c>
      <c r="V24" s="90">
        <v>0</v>
      </c>
      <c r="W24" s="101">
        <v>0</v>
      </c>
      <c r="X24" s="86"/>
    </row>
    <row r="25" spans="2:24" ht="15.7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>
        <f>SUM(N17:N24)</f>
        <v>254391.90000000002</v>
      </c>
      <c r="O25" s="69">
        <f>SUM(O17:O24)</f>
        <v>13674.9</v>
      </c>
      <c r="P25" s="69">
        <f>SUM(P17:P24)</f>
        <v>478.6</v>
      </c>
      <c r="Q25" s="69">
        <f>SUM(Q17:Q24)</f>
        <v>7465.8</v>
      </c>
      <c r="R25" s="70">
        <f aca="true" t="shared" si="0" ref="R25:W25">SUM(R18:R24)</f>
        <v>269718</v>
      </c>
      <c r="S25" s="70">
        <f t="shared" si="0"/>
        <v>248270.90000000002</v>
      </c>
      <c r="T25" s="70">
        <f t="shared" si="0"/>
        <v>13674.9</v>
      </c>
      <c r="U25" s="70">
        <f t="shared" si="0"/>
        <v>306.4</v>
      </c>
      <c r="V25" s="70">
        <f>SUM(V18:V24)</f>
        <v>7465.8</v>
      </c>
      <c r="W25" s="70">
        <f t="shared" si="0"/>
        <v>6293.200000000016</v>
      </c>
      <c r="X25" s="68"/>
    </row>
    <row r="26" spans="2:24" ht="20.25" customHeight="1">
      <c r="B26" s="143" t="s">
        <v>186</v>
      </c>
      <c r="C26" s="143"/>
      <c r="D26" s="143"/>
      <c r="E26" s="143"/>
      <c r="F26" s="143"/>
      <c r="G26" s="143"/>
      <c r="H26" s="143"/>
      <c r="I26" s="143"/>
      <c r="J26" s="143"/>
      <c r="K26" s="68"/>
      <c r="L26" s="68"/>
      <c r="M26" s="68"/>
      <c r="N26" s="68"/>
      <c r="O26" s="68"/>
      <c r="P26" s="68"/>
      <c r="Q26" s="68"/>
      <c r="R26" s="71"/>
      <c r="S26" s="68"/>
      <c r="T26" s="68"/>
      <c r="U26" s="68"/>
      <c r="V26" s="68"/>
      <c r="W26" s="68"/>
      <c r="X26" s="68"/>
    </row>
    <row r="27" spans="2:24" ht="22.5" customHeight="1">
      <c r="B27" s="143" t="s">
        <v>187</v>
      </c>
      <c r="C27" s="143"/>
      <c r="D27" s="143"/>
      <c r="E27" s="143"/>
      <c r="F27" s="143"/>
      <c r="G27" s="143"/>
      <c r="H27" s="143"/>
      <c r="I27" s="143"/>
      <c r="J27" s="143"/>
      <c r="K27" s="68"/>
      <c r="L27" s="68"/>
      <c r="M27" s="68"/>
      <c r="N27" s="68"/>
      <c r="O27" s="68"/>
      <c r="P27" s="68"/>
      <c r="Q27" s="142" t="s">
        <v>188</v>
      </c>
      <c r="R27" s="142"/>
      <c r="S27" s="142"/>
      <c r="T27" s="142"/>
      <c r="U27" s="142"/>
      <c r="V27" s="142"/>
      <c r="W27" s="68"/>
      <c r="X27" s="68"/>
    </row>
    <row r="28" spans="2:24" ht="15" customHeight="1">
      <c r="B28" s="141"/>
      <c r="C28" s="141"/>
      <c r="D28" s="141"/>
      <c r="E28" s="141"/>
      <c r="F28" s="141"/>
      <c r="G28" s="141"/>
      <c r="H28" s="141"/>
      <c r="I28" s="68"/>
      <c r="J28" s="68"/>
      <c r="K28" s="68"/>
      <c r="L28" s="68"/>
      <c r="M28" s="68"/>
      <c r="N28" s="68"/>
      <c r="O28" s="68"/>
      <c r="P28" s="68"/>
      <c r="Q28" s="141"/>
      <c r="R28" s="141"/>
      <c r="S28" s="68"/>
      <c r="T28" s="68"/>
      <c r="U28" s="68"/>
      <c r="V28" s="68"/>
      <c r="W28" s="68"/>
      <c r="X28" s="68"/>
    </row>
    <row r="29" ht="15.75">
      <c r="R29" s="72"/>
    </row>
    <row r="30" ht="15.75">
      <c r="R30" s="72"/>
    </row>
    <row r="31" ht="12.75" customHeight="1"/>
    <row r="34" ht="12.75">
      <c r="B34" s="140"/>
    </row>
    <row r="35" ht="12.75">
      <c r="B35" s="140"/>
    </row>
    <row r="36" ht="12.75">
      <c r="B36" s="140"/>
    </row>
    <row r="37" ht="12.75">
      <c r="B37" s="140"/>
    </row>
    <row r="38" ht="12.75">
      <c r="B38" s="140"/>
    </row>
  </sheetData>
  <sheetProtection selectLockedCells="1" selectUnlockedCells="1"/>
  <mergeCells count="42">
    <mergeCell ref="R1:X1"/>
    <mergeCell ref="R2:X2"/>
    <mergeCell ref="R3:X3"/>
    <mergeCell ref="R4:X4"/>
    <mergeCell ref="R5:X5"/>
    <mergeCell ref="R6:X6"/>
    <mergeCell ref="B26:J26"/>
    <mergeCell ref="B27:J27"/>
    <mergeCell ref="B12:B14"/>
    <mergeCell ref="S13:S14"/>
    <mergeCell ref="O13:O14"/>
    <mergeCell ref="G13:G14"/>
    <mergeCell ref="M13:M14"/>
    <mergeCell ref="B34:B38"/>
    <mergeCell ref="P13:P14"/>
    <mergeCell ref="Q13:Q14"/>
    <mergeCell ref="R13:R14"/>
    <mergeCell ref="E13:E14"/>
    <mergeCell ref="F13:F14"/>
    <mergeCell ref="B28:H28"/>
    <mergeCell ref="Q28:R28"/>
    <mergeCell ref="Q27:V27"/>
    <mergeCell ref="M12:Q12"/>
    <mergeCell ref="B8:W8"/>
    <mergeCell ref="B10:W10"/>
    <mergeCell ref="N13:N14"/>
    <mergeCell ref="V13:V14"/>
    <mergeCell ref="T13:T14"/>
    <mergeCell ref="U13:U14"/>
    <mergeCell ref="R12:V12"/>
    <mergeCell ref="C13:C14"/>
    <mergeCell ref="D13:D14"/>
    <mergeCell ref="B9:W9"/>
    <mergeCell ref="A12:A14"/>
    <mergeCell ref="B7:W7"/>
    <mergeCell ref="H12:L12"/>
    <mergeCell ref="H13:H14"/>
    <mergeCell ref="I13:I14"/>
    <mergeCell ref="J13:J14"/>
    <mergeCell ref="K13:K14"/>
    <mergeCell ref="L13:L14"/>
    <mergeCell ref="W12:X14"/>
  </mergeCells>
  <printOptions/>
  <pageMargins left="0.7480314960629921" right="0.15748031496062992" top="0.3937007874015748" bottom="0.15748031496062992" header="0.11811023622047245" footer="0.11811023622047245"/>
  <pageSetup fitToHeight="1" fitToWidth="1" horizontalDpi="600" verticalDpi="600" orientation="landscape" paperSize="9" scale="55" r:id="rId2"/>
  <headerFooter alignWithMargins="0">
    <oddFooter>&amp;L&amp;"Times New Roman,обычный"&amp;8УД г. Новошахтинск №484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Elena</cp:lastModifiedBy>
  <cp:lastPrinted>2013-04-22T14:34:31Z</cp:lastPrinted>
  <dcterms:created xsi:type="dcterms:W3CDTF">2012-01-17T21:39:32Z</dcterms:created>
  <dcterms:modified xsi:type="dcterms:W3CDTF">2013-04-22T14:35:05Z</dcterms:modified>
  <cp:category/>
  <cp:version/>
  <cp:contentType/>
  <cp:contentStatus/>
</cp:coreProperties>
</file>