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<sst xmlns="http://schemas.openxmlformats.org/spreadsheetml/2006/main" count="122" uniqueCount="90">
  <si>
    <t>№ п\п</t>
  </si>
  <si>
    <t>Показатель</t>
  </si>
  <si>
    <t xml:space="preserve">Темп роста в % </t>
  </si>
  <si>
    <t>Удельный вес в общем объеме</t>
  </si>
  <si>
    <t>в 2012</t>
  </si>
  <si>
    <t>в 2013</t>
  </si>
  <si>
    <t>Отгружено товаров собственного производства, выполнено работ и услуг собственными силами по крупным и средним предприятиям осуществляющим промышленную деятельность</t>
  </si>
  <si>
    <t>темп роста к предыдущему году</t>
  </si>
  <si>
    <t>в том числе по видам деятельности:</t>
  </si>
  <si>
    <t>Добыча полезных ископаемых</t>
  </si>
  <si>
    <t>Обрабатывающие производства</t>
  </si>
  <si>
    <t xml:space="preserve"> - пр-во крупы, муки грубого  помола, гранул и пр. продуктов из зерновых культур</t>
  </si>
  <si>
    <t xml:space="preserve"> - пр-во мяса и пищевых субпродуктов КРС, свиней, овец, коз, животных семейства лошадиных</t>
  </si>
  <si>
    <t xml:space="preserve"> - пр-во муки из зерновых и растительных культур и готовых мучных смесей и теста для выпечки</t>
  </si>
  <si>
    <t>- текстильное и швейное производство</t>
  </si>
  <si>
    <t>- обработка древесины и производство изделий из дерева и пробки кроме мебели</t>
  </si>
  <si>
    <t>- издательская и полиграфическая деят-ть</t>
  </si>
  <si>
    <t>- пр-во прочих неметаллич.изделий</t>
  </si>
  <si>
    <t>- пр-во готовых металлич.изделий</t>
  </si>
  <si>
    <t>- производство мебели и прочей продукции</t>
  </si>
  <si>
    <t>- обработка вторичного сырья</t>
  </si>
  <si>
    <t>- предоставление услуг по ремонту, техническому обслуживанию и переделке железнодорожных локомотивов, трамвайных и прочих моторных вагонов и подвижного состава</t>
  </si>
  <si>
    <t>Производство, передача эл.энергии, газа, пара и горячей воды</t>
  </si>
  <si>
    <t>Производство продукции в натуральном выражении по крупным и средним организациям</t>
  </si>
  <si>
    <t>Мясо и субпродукты пищевых убойных животных</t>
  </si>
  <si>
    <t>Свинина парная, остывшая, охлажденная</t>
  </si>
  <si>
    <t>Мука из зерновых культур, овощных</t>
  </si>
  <si>
    <t>Мука пшеничная и пшенично-ржаная</t>
  </si>
  <si>
    <t>Мука пшеничная высшего сорта</t>
  </si>
  <si>
    <t>Мука пшеничная первого сорта</t>
  </si>
  <si>
    <t>Услуги по ремонту, техническому обслуживанию</t>
  </si>
  <si>
    <t>Оборот крупных и средних организаций города, всего:</t>
  </si>
  <si>
    <t>- производство одежды</t>
  </si>
  <si>
    <t>Образование</t>
  </si>
  <si>
    <t>Здравоохранение и предоставление соцуслуг</t>
  </si>
  <si>
    <t>Организация отдыха и развлечений, культуры и спорта</t>
  </si>
  <si>
    <t>Прочие</t>
  </si>
  <si>
    <t>Сельское хозяйство</t>
  </si>
  <si>
    <t>Транспорт (сухоп. и вспомог.трансп.деят-ть)</t>
  </si>
  <si>
    <t>Связь</t>
  </si>
  <si>
    <t>Строительство</t>
  </si>
  <si>
    <t>Торговля (оптовая, розничная и др.)</t>
  </si>
  <si>
    <t>Деятельность гостиниц и ресторанов</t>
  </si>
  <si>
    <t>Операции с недвижимым имуществом</t>
  </si>
  <si>
    <t>Предоставление прочих видов услуг</t>
  </si>
  <si>
    <t>Гос управление и обеспеч. Военной без.</t>
  </si>
  <si>
    <t xml:space="preserve">Удаление сточных вод, отходов </t>
  </si>
  <si>
    <t>Производство судов, летательных и космических аппаратов и прочих транспортных средств</t>
  </si>
  <si>
    <t>Индекс промышленного производства</t>
  </si>
  <si>
    <t>Среднесписочная численность всего по городу, крупные и средние</t>
  </si>
  <si>
    <t xml:space="preserve">в т.ч. </t>
  </si>
  <si>
    <t>крупные и средние</t>
  </si>
  <si>
    <t>малые предприятия</t>
  </si>
  <si>
    <t>с численностью до 15 чел</t>
  </si>
  <si>
    <t>ФОТ всего, тыс. руб.</t>
  </si>
  <si>
    <t xml:space="preserve">Среднемесячная  з/п тыс. руб. </t>
  </si>
  <si>
    <t>Задолженность по заработной плате</t>
  </si>
  <si>
    <t xml:space="preserve">Прибыль прибыльных предприятий по крупным и средним, тыс. руб. </t>
  </si>
  <si>
    <t xml:space="preserve">Убыток убыточных предприятий по крупным и средним, тыс. руб., </t>
  </si>
  <si>
    <t>Сальдированный результат по крупным и средним предприятиям, тыс. руб.,</t>
  </si>
  <si>
    <t>Всего организаций</t>
  </si>
  <si>
    <t>Количество организаций, получивших прибыль</t>
  </si>
  <si>
    <t>Количество организаций, получивших убыток</t>
  </si>
  <si>
    <t>Доля прибыльных организаций</t>
  </si>
  <si>
    <t>Доля убыточных организаций</t>
  </si>
  <si>
    <t>Уровень регистрируемой безработицы</t>
  </si>
  <si>
    <t>Оборот оптовой торговли по крупным и средним, тыс. руб.</t>
  </si>
  <si>
    <t>Оборот розничной торговли  во всех каналах реализации, тыс. руб</t>
  </si>
  <si>
    <t>крупных и средних организаций</t>
  </si>
  <si>
    <t>субъектов малого и среднего предпринимательства</t>
  </si>
  <si>
    <t>розничных рынков и ярмарок</t>
  </si>
  <si>
    <t>Оборот общественного питания, тыс. руб.</t>
  </si>
  <si>
    <t xml:space="preserve">Индекс физического объема оборота розничной торговли </t>
  </si>
  <si>
    <t>Индекс физического объема оборота общественного питания</t>
  </si>
  <si>
    <t xml:space="preserve">Уточненная информация по  отдельным показателям                      социально-экономического развития г.Новошахтинска                                                           за январь-июнь 2013 года                    </t>
  </si>
  <si>
    <t xml:space="preserve">Материалы строительные нерудные </t>
  </si>
  <si>
    <t xml:space="preserve">Гранулы каменные, крошка и порошок </t>
  </si>
  <si>
    <t xml:space="preserve">Галька, гравий, щебень </t>
  </si>
  <si>
    <t xml:space="preserve">Услуги про пр-ву одежды </t>
  </si>
  <si>
    <t xml:space="preserve">Блоки из ячеистого бетона </t>
  </si>
  <si>
    <t xml:space="preserve">Конструкции строительные сборные из стали </t>
  </si>
  <si>
    <t>Электропроводка комплектная для автомобильных средств</t>
  </si>
  <si>
    <t xml:space="preserve">Изделия крепежные , винты мелкие крепежные </t>
  </si>
  <si>
    <t xml:space="preserve">Части и принадлежности для автотранспортных средств </t>
  </si>
  <si>
    <t xml:space="preserve"> Мебель </t>
  </si>
  <si>
    <t xml:space="preserve">мебель для офисов </t>
  </si>
  <si>
    <t xml:space="preserve">Тепловая энергия </t>
  </si>
  <si>
    <t xml:space="preserve">Тепловая энергия, отпущенная котельными </t>
  </si>
  <si>
    <t xml:space="preserve"> январь-июнь      2013</t>
  </si>
  <si>
    <t>январь-июнь     2012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</si>
</sst>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 Cyr"/>
      <family val="2"/>
    </font>
    <font>
      <sz val="10"/>
      <color indexed="8"/>
      <name val="Arial"/>
      <family val="2"/>
    </font>
    <font>
      <b/>
      <i/>
      <sz val="10"/>
      <name val="Arial Cyr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165" fontId="2" fillId="33" borderId="10" xfId="0" applyNumberFormat="1" applyFont="1" applyFill="1" applyBorder="1" applyAlignment="1" applyProtection="1">
      <alignment horizontal="center" vertical="center"/>
      <protection locked="0"/>
    </xf>
    <xf numFmtId="166" fontId="2" fillId="33" borderId="10" xfId="0" applyNumberFormat="1" applyFont="1" applyFill="1" applyBorder="1" applyAlignment="1" applyProtection="1">
      <alignment horizontal="center" vertical="center"/>
      <protection locked="0"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166" fontId="2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165" fontId="8" fillId="0" borderId="10" xfId="0" applyNumberFormat="1" applyFont="1" applyFill="1" applyBorder="1" applyAlignment="1" applyProtection="1">
      <alignment horizontal="center" vertical="center"/>
      <protection locked="0"/>
    </xf>
    <xf numFmtId="165" fontId="9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164" fontId="9" fillId="0" borderId="10" xfId="0" applyNumberFormat="1" applyFont="1" applyFill="1" applyBorder="1" applyAlignment="1" applyProtection="1">
      <alignment horizontal="center" vertical="center"/>
      <protection locked="0"/>
    </xf>
    <xf numFmtId="166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vertical="top" wrapText="1"/>
      <protection locked="0"/>
    </xf>
    <xf numFmtId="2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165" fontId="3" fillId="0" borderId="10" xfId="0" applyNumberFormat="1" applyFont="1" applyFill="1" applyBorder="1" applyAlignment="1" applyProtection="1">
      <alignment horizontal="center" vertical="center"/>
      <protection locked="0"/>
    </xf>
    <xf numFmtId="165" fontId="11" fillId="0" borderId="10" xfId="0" applyNumberFormat="1" applyFont="1" applyFill="1" applyBorder="1" applyAlignment="1" applyProtection="1">
      <alignment horizontal="center" vertical="center"/>
      <protection locked="0"/>
    </xf>
    <xf numFmtId="164" fontId="0" fillId="0" borderId="10" xfId="0" applyNumberFormat="1" applyFill="1" applyBorder="1" applyAlignment="1" applyProtection="1">
      <alignment horizontal="center" vertical="center" wrapText="1"/>
      <protection locked="0"/>
    </xf>
    <xf numFmtId="164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left" vertical="top" wrapText="1"/>
      <protection locked="0"/>
    </xf>
    <xf numFmtId="165" fontId="8" fillId="0" borderId="12" xfId="0" applyNumberFormat="1" applyFont="1" applyFill="1" applyBorder="1" applyAlignment="1" applyProtection="1">
      <alignment horizontal="center" vertical="center"/>
      <protection locked="0"/>
    </xf>
    <xf numFmtId="166" fontId="8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 wrapText="1"/>
      <protection locked="0"/>
    </xf>
    <xf numFmtId="164" fontId="0" fillId="0" borderId="12" xfId="0" applyNumberForma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6" fontId="6" fillId="33" borderId="12" xfId="0" applyNumberFormat="1" applyFont="1" applyFill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 applyProtection="1">
      <alignment/>
      <protection locked="0"/>
    </xf>
    <xf numFmtId="165" fontId="6" fillId="33" borderId="11" xfId="0" applyNumberFormat="1" applyFont="1" applyFill="1" applyBorder="1" applyAlignment="1" applyProtection="1">
      <alignment horizontal="center" vertical="center"/>
      <protection locked="0"/>
    </xf>
    <xf numFmtId="166" fontId="6" fillId="33" borderId="11" xfId="55" applyNumberFormat="1" applyFont="1" applyFill="1" applyBorder="1" applyAlignment="1" applyProtection="1">
      <alignment horizontal="center" vertical="center"/>
      <protection locked="0"/>
    </xf>
    <xf numFmtId="2" fontId="12" fillId="33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165" fontId="10" fillId="0" borderId="0" xfId="0" applyNumberFormat="1" applyFont="1" applyFill="1" applyAlignment="1" applyProtection="1">
      <alignment/>
      <protection locked="0"/>
    </xf>
    <xf numFmtId="165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166" fontId="6" fillId="34" borderId="11" xfId="55" applyNumberFormat="1" applyFont="1" applyFill="1" applyBorder="1" applyAlignment="1" applyProtection="1">
      <alignment horizontal="center" vertical="center"/>
      <protection locked="0"/>
    </xf>
    <xf numFmtId="2" fontId="10" fillId="0" borderId="11" xfId="0" applyNumberFormat="1" applyFont="1" applyFill="1" applyBorder="1" applyAlignment="1" applyProtection="1">
      <alignment horizontal="center"/>
      <protection locked="0"/>
    </xf>
    <xf numFmtId="2" fontId="12" fillId="33" borderId="11" xfId="0" applyNumberFormat="1" applyFont="1" applyFill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Alignment="1" applyProtection="1">
      <alignment horizontal="center" vertical="center"/>
      <protection locked="0"/>
    </xf>
    <xf numFmtId="165" fontId="8" fillId="0" borderId="11" xfId="0" applyNumberFormat="1" applyFont="1" applyBorder="1" applyAlignment="1" applyProtection="1">
      <alignment horizontal="center" vertical="center"/>
      <protection locked="0"/>
    </xf>
    <xf numFmtId="2" fontId="10" fillId="0" borderId="11" xfId="0" applyNumberFormat="1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166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1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 wrapText="1"/>
      <protection locked="0"/>
    </xf>
    <xf numFmtId="166" fontId="8" fillId="33" borderId="11" xfId="55" applyNumberFormat="1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left" vertical="top" wrapText="1"/>
      <protection locked="0"/>
    </xf>
    <xf numFmtId="165" fontId="6" fillId="33" borderId="13" xfId="0" applyNumberFormat="1" applyFont="1" applyFill="1" applyBorder="1" applyAlignment="1" applyProtection="1">
      <alignment horizontal="center" vertical="center"/>
      <protection locked="0"/>
    </xf>
    <xf numFmtId="165" fontId="6" fillId="33" borderId="0" xfId="0" applyNumberFormat="1" applyFont="1" applyFill="1" applyAlignment="1" applyProtection="1">
      <alignment horizontal="center" vertical="center"/>
      <protection locked="0"/>
    </xf>
    <xf numFmtId="166" fontId="8" fillId="33" borderId="13" xfId="55" applyNumberFormat="1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165" fontId="6" fillId="0" borderId="11" xfId="0" applyNumberFormat="1" applyFont="1" applyFill="1" applyBorder="1" applyAlignment="1" applyProtection="1">
      <alignment horizontal="center" vertical="center"/>
      <protection locked="0"/>
    </xf>
    <xf numFmtId="166" fontId="8" fillId="0" borderId="13" xfId="55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165" fontId="6" fillId="0" borderId="14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/>
      <protection locked="0"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49" fontId="2" fillId="33" borderId="10" xfId="0" applyNumberFormat="1" applyFont="1" applyFill="1" applyBorder="1" applyAlignment="1" applyProtection="1">
      <alignment horizontal="left" vertical="top" wrapText="1"/>
      <protection locked="0"/>
    </xf>
    <xf numFmtId="164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9"/>
  <sheetViews>
    <sheetView tabSelected="1" view="pageBreakPreview" zoomScale="60" zoomScalePageLayoutView="0" workbookViewId="0" topLeftCell="A1">
      <pane ySplit="4" topLeftCell="A41" activePane="bottomLeft" state="frozen"/>
      <selection pane="topLeft" activeCell="A1" sqref="A1"/>
      <selection pane="bottomLeft" activeCell="A1" sqref="A1:G1"/>
    </sheetView>
  </sheetViews>
  <sheetFormatPr defaultColWidth="9.140625" defaultRowHeight="15"/>
  <cols>
    <col min="1" max="1" width="4.8515625" style="1" customWidth="1"/>
    <col min="2" max="2" width="39.57421875" style="97" customWidth="1"/>
    <col min="3" max="3" width="12.140625" style="2" customWidth="1"/>
    <col min="4" max="4" width="11.00390625" style="2" customWidth="1"/>
    <col min="5" max="7" width="9.140625" style="2" customWidth="1"/>
    <col min="8" max="16384" width="9.140625" style="2" customWidth="1"/>
  </cols>
  <sheetData>
    <row r="1" spans="1:25" ht="52.5" customHeight="1">
      <c r="A1" s="102" t="s">
        <v>74</v>
      </c>
      <c r="B1" s="102"/>
      <c r="C1" s="102"/>
      <c r="D1" s="102"/>
      <c r="E1" s="102"/>
      <c r="F1" s="102"/>
      <c r="G1" s="102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ht="15">
      <c r="B2" s="3"/>
    </row>
    <row r="3" spans="1:7" s="5" customFormat="1" ht="24" customHeight="1">
      <c r="A3" s="106" t="s">
        <v>0</v>
      </c>
      <c r="B3" s="107" t="s">
        <v>1</v>
      </c>
      <c r="C3" s="105" t="s">
        <v>88</v>
      </c>
      <c r="D3" s="105" t="s">
        <v>89</v>
      </c>
      <c r="E3" s="103" t="s">
        <v>2</v>
      </c>
      <c r="F3" s="104" t="s">
        <v>3</v>
      </c>
      <c r="G3" s="104"/>
    </row>
    <row r="4" spans="1:7" s="5" customFormat="1" ht="48.75" customHeight="1">
      <c r="A4" s="106"/>
      <c r="B4" s="107"/>
      <c r="C4" s="105"/>
      <c r="D4" s="105"/>
      <c r="E4" s="103"/>
      <c r="F4" s="4" t="s">
        <v>5</v>
      </c>
      <c r="G4" s="4" t="s">
        <v>4</v>
      </c>
    </row>
    <row r="5" spans="1:7" s="5" customFormat="1" ht="76.5">
      <c r="A5" s="6">
        <v>1</v>
      </c>
      <c r="B5" s="99" t="s">
        <v>6</v>
      </c>
      <c r="C5" s="7">
        <f>C8+C10+C34</f>
        <v>1136950</v>
      </c>
      <c r="D5" s="7">
        <f>D8+D10+D34</f>
        <v>983922</v>
      </c>
      <c r="E5" s="8">
        <f>C5/D5</f>
        <v>1.1555285886482871</v>
      </c>
      <c r="F5" s="9">
        <f>F8+F10+F34</f>
        <v>100</v>
      </c>
      <c r="G5" s="9">
        <f>G8+G10+G34</f>
        <v>100</v>
      </c>
    </row>
    <row r="6" spans="1:7" s="5" customFormat="1" ht="15">
      <c r="A6" s="10"/>
      <c r="B6" s="11" t="s">
        <v>7</v>
      </c>
      <c r="C6" s="12">
        <f>C5/D5*100</f>
        <v>115.5528588648287</v>
      </c>
      <c r="D6" s="13"/>
      <c r="E6" s="14"/>
      <c r="F6" s="15"/>
      <c r="G6" s="15"/>
    </row>
    <row r="7" spans="1:7" s="5" customFormat="1" ht="15">
      <c r="A7" s="10"/>
      <c r="B7" s="11" t="s">
        <v>8</v>
      </c>
      <c r="C7" s="16"/>
      <c r="D7" s="13"/>
      <c r="E7" s="14"/>
      <c r="F7" s="15"/>
      <c r="G7" s="15"/>
    </row>
    <row r="8" spans="1:7" s="5" customFormat="1" ht="15">
      <c r="A8" s="10"/>
      <c r="B8" s="17" t="s">
        <v>9</v>
      </c>
      <c r="C8" s="18">
        <v>47400</v>
      </c>
      <c r="D8" s="19">
        <v>57110</v>
      </c>
      <c r="E8" s="20">
        <f>C8/D8</f>
        <v>0.8299772369112239</v>
      </c>
      <c r="F8" s="21">
        <f>C8/C5*100</f>
        <v>4.16904877083425</v>
      </c>
      <c r="G8" s="21">
        <f>D8/D5*100</f>
        <v>5.804321887304075</v>
      </c>
    </row>
    <row r="9" spans="1:7" s="5" customFormat="1" ht="15">
      <c r="A9" s="10"/>
      <c r="B9" s="11" t="s">
        <v>7</v>
      </c>
      <c r="C9" s="22">
        <f>C8/D8*100</f>
        <v>82.99772369112239</v>
      </c>
      <c r="D9" s="23"/>
      <c r="E9" s="20"/>
      <c r="F9" s="21"/>
      <c r="G9" s="21"/>
    </row>
    <row r="10" spans="1:7" s="5" customFormat="1" ht="15">
      <c r="A10" s="10"/>
      <c r="B10" s="17" t="s">
        <v>10</v>
      </c>
      <c r="C10" s="18">
        <f>SUM(C14,C16,C18,C20,C22,C24,C26,C28,C30,C32)</f>
        <v>802926</v>
      </c>
      <c r="D10" s="18">
        <f>D18+D20+D22+D24+D26+D28+D30+D32</f>
        <v>634676</v>
      </c>
      <c r="E10" s="24">
        <f>C10/D10</f>
        <v>1.2650958914469745</v>
      </c>
      <c r="F10" s="21">
        <f>SUM(F14,F16,F18,F20,F22,F24,F26,F28,F30,F32)</f>
        <v>70.62104753946963</v>
      </c>
      <c r="G10" s="21">
        <f>SUM(G14,G16,G18,G20,G22,G24,G26,G28,G30,G32)</f>
        <v>64.50470667390302</v>
      </c>
    </row>
    <row r="11" spans="1:7" s="5" customFormat="1" ht="15">
      <c r="A11" s="10"/>
      <c r="B11" s="11" t="s">
        <v>7</v>
      </c>
      <c r="C11" s="22">
        <f>C10/D10*100</f>
        <v>126.50958914469746</v>
      </c>
      <c r="D11" s="22"/>
      <c r="E11" s="24"/>
      <c r="F11" s="21"/>
      <c r="G11" s="21"/>
    </row>
    <row r="12" spans="1:7" s="5" customFormat="1" ht="28.5" customHeight="1">
      <c r="A12" s="10"/>
      <c r="B12" s="25" t="s">
        <v>11</v>
      </c>
      <c r="C12" s="22"/>
      <c r="D12" s="22"/>
      <c r="E12" s="24"/>
      <c r="F12" s="21"/>
      <c r="G12" s="21"/>
    </row>
    <row r="13" spans="1:7" s="5" customFormat="1" ht="17.25" customHeight="1">
      <c r="A13" s="10"/>
      <c r="B13" s="11" t="s">
        <v>7</v>
      </c>
      <c r="C13" s="22"/>
      <c r="D13" s="22"/>
      <c r="E13" s="24"/>
      <c r="F13" s="21"/>
      <c r="G13" s="21"/>
    </row>
    <row r="14" spans="1:7" s="5" customFormat="1" ht="39" customHeight="1">
      <c r="A14" s="10"/>
      <c r="B14" s="25" t="s">
        <v>12</v>
      </c>
      <c r="C14" s="22">
        <v>529</v>
      </c>
      <c r="D14" s="22"/>
      <c r="E14" s="24"/>
      <c r="F14" s="26">
        <f>C14/C5*100</f>
        <v>0.046527991556356924</v>
      </c>
      <c r="G14" s="26"/>
    </row>
    <row r="15" spans="1:7" s="5" customFormat="1" ht="15.75" customHeight="1">
      <c r="A15" s="10"/>
      <c r="B15" s="11" t="s">
        <v>7</v>
      </c>
      <c r="C15" s="22"/>
      <c r="D15" s="22"/>
      <c r="E15" s="24"/>
      <c r="F15" s="21"/>
      <c r="G15" s="21"/>
    </row>
    <row r="16" spans="1:7" s="5" customFormat="1" ht="39.75" customHeight="1">
      <c r="A16" s="10"/>
      <c r="B16" s="25" t="s">
        <v>13</v>
      </c>
      <c r="C16" s="22">
        <v>326</v>
      </c>
      <c r="D16" s="22"/>
      <c r="E16" s="24"/>
      <c r="F16" s="26">
        <f>C16/C5*100</f>
        <v>0.028673204626412773</v>
      </c>
      <c r="G16" s="21"/>
    </row>
    <row r="17" spans="1:7" s="5" customFormat="1" ht="15">
      <c r="A17" s="10"/>
      <c r="B17" s="11" t="s">
        <v>7</v>
      </c>
      <c r="C17" s="22"/>
      <c r="D17" s="22"/>
      <c r="E17" s="24"/>
      <c r="F17" s="21"/>
      <c r="G17" s="21"/>
    </row>
    <row r="18" spans="1:7" s="5" customFormat="1" ht="15">
      <c r="A18" s="27"/>
      <c r="B18" s="28" t="s">
        <v>14</v>
      </c>
      <c r="C18" s="29">
        <f>96048+143823</f>
        <v>239871</v>
      </c>
      <c r="D18" s="30">
        <f>71035+106553</f>
        <v>177588</v>
      </c>
      <c r="E18" s="24">
        <f>C18/D18</f>
        <v>1.3507162646124737</v>
      </c>
      <c r="F18" s="100">
        <f>C18/C5*100</f>
        <v>21.0977615550376</v>
      </c>
      <c r="G18" s="100">
        <f>D18/D5*100</f>
        <v>18.04899168836554</v>
      </c>
    </row>
    <row r="19" spans="1:7" s="5" customFormat="1" ht="15">
      <c r="A19" s="27"/>
      <c r="B19" s="11" t="s">
        <v>7</v>
      </c>
      <c r="C19" s="12">
        <f>C18/D18*100</f>
        <v>135.07162646124738</v>
      </c>
      <c r="D19" s="32"/>
      <c r="E19" s="24"/>
      <c r="F19" s="100"/>
      <c r="G19" s="100"/>
    </row>
    <row r="20" spans="1:7" s="5" customFormat="1" ht="25.5">
      <c r="A20" s="27"/>
      <c r="B20" s="28" t="s">
        <v>15</v>
      </c>
      <c r="C20" s="12">
        <v>836</v>
      </c>
      <c r="D20" s="32">
        <v>665</v>
      </c>
      <c r="E20" s="24">
        <f>C20/D20</f>
        <v>1.2571428571428571</v>
      </c>
      <c r="F20" s="100">
        <f>C20/C5*100</f>
        <v>0.07353005848981925</v>
      </c>
      <c r="G20" s="100">
        <f>D20/D5*100</f>
        <v>0.06758665829201908</v>
      </c>
    </row>
    <row r="21" spans="1:7" s="5" customFormat="1" ht="15">
      <c r="A21" s="27"/>
      <c r="B21" s="11" t="s">
        <v>7</v>
      </c>
      <c r="C21" s="12">
        <f>C20/D20*100</f>
        <v>125.71428571428571</v>
      </c>
      <c r="D21" s="32"/>
      <c r="E21" s="24"/>
      <c r="F21" s="100"/>
      <c r="G21" s="100"/>
    </row>
    <row r="22" spans="1:7" s="5" customFormat="1" ht="15">
      <c r="A22" s="10"/>
      <c r="B22" s="28" t="s">
        <v>16</v>
      </c>
      <c r="C22" s="29">
        <v>9217</v>
      </c>
      <c r="D22" s="30">
        <v>8157</v>
      </c>
      <c r="E22" s="24">
        <f>C22/D22</f>
        <v>1.1299497364227045</v>
      </c>
      <c r="F22" s="100">
        <f>C22/C5*100</f>
        <v>0.8106776903117991</v>
      </c>
      <c r="G22" s="100">
        <f>D22/D5*100</f>
        <v>0.8290291303578942</v>
      </c>
    </row>
    <row r="23" spans="1:7" s="5" customFormat="1" ht="15">
      <c r="A23" s="10"/>
      <c r="B23" s="11" t="s">
        <v>7</v>
      </c>
      <c r="C23" s="12">
        <f>C22/D22*100</f>
        <v>112.99497364227045</v>
      </c>
      <c r="D23" s="32"/>
      <c r="E23" s="24"/>
      <c r="F23" s="100"/>
      <c r="G23" s="100"/>
    </row>
    <row r="24" spans="1:7" s="5" customFormat="1" ht="15">
      <c r="A24" s="10"/>
      <c r="B24" s="28" t="s">
        <v>17</v>
      </c>
      <c r="C24" s="29">
        <v>1815</v>
      </c>
      <c r="D24" s="30">
        <v>2285</v>
      </c>
      <c r="E24" s="24">
        <f>C24/D24</f>
        <v>0.7943107221006565</v>
      </c>
      <c r="F24" s="100">
        <f>C24/C5*100</f>
        <v>0.159637626984476</v>
      </c>
      <c r="G24" s="100">
        <f>D24/D5*100</f>
        <v>0.23223385593573476</v>
      </c>
    </row>
    <row r="25" spans="1:7" s="5" customFormat="1" ht="15">
      <c r="A25" s="10"/>
      <c r="B25" s="11" t="s">
        <v>7</v>
      </c>
      <c r="C25" s="12">
        <f>C24/D24*100</f>
        <v>79.43107221006565</v>
      </c>
      <c r="D25" s="32"/>
      <c r="E25" s="24"/>
      <c r="F25" s="100"/>
      <c r="G25" s="100"/>
    </row>
    <row r="26" spans="1:7" s="5" customFormat="1" ht="15">
      <c r="A26" s="10"/>
      <c r="B26" s="28" t="s">
        <v>18</v>
      </c>
      <c r="C26" s="29">
        <f>329812+41605+562</f>
        <v>371979</v>
      </c>
      <c r="D26" s="30">
        <f>299992+51+3282+920</f>
        <v>304245</v>
      </c>
      <c r="E26" s="24">
        <f>C26/D26</f>
        <v>1.2226297884928266</v>
      </c>
      <c r="F26" s="100">
        <f>C26/C5*100</f>
        <v>32.71726988873741</v>
      </c>
      <c r="G26" s="100">
        <f>D26/D5*100</f>
        <v>30.921658424143377</v>
      </c>
    </row>
    <row r="27" spans="1:7" s="5" customFormat="1" ht="15">
      <c r="A27" s="10"/>
      <c r="B27" s="11" t="s">
        <v>7</v>
      </c>
      <c r="C27" s="12">
        <f>C26/D26*100</f>
        <v>122.26297884928266</v>
      </c>
      <c r="D27" s="32"/>
      <c r="E27" s="24"/>
      <c r="F27" s="100"/>
      <c r="G27" s="100"/>
    </row>
    <row r="28" spans="1:7" s="5" customFormat="1" ht="15">
      <c r="A28" s="10"/>
      <c r="B28" s="28" t="s">
        <v>19</v>
      </c>
      <c r="C28" s="29">
        <f>28713+854</f>
        <v>29567</v>
      </c>
      <c r="D28" s="30">
        <f>20136+655</f>
        <v>20791</v>
      </c>
      <c r="E28" s="24">
        <f>C28/D28</f>
        <v>1.4221057188206436</v>
      </c>
      <c r="F28" s="100">
        <f>C28/C5*100</f>
        <v>2.6005541140771364</v>
      </c>
      <c r="G28" s="100">
        <f>D28/D5*100</f>
        <v>2.113074003833637</v>
      </c>
    </row>
    <row r="29" spans="1:7" s="5" customFormat="1" ht="15">
      <c r="A29" s="10"/>
      <c r="B29" s="11" t="s">
        <v>7</v>
      </c>
      <c r="C29" s="12">
        <f>C28/D28*100</f>
        <v>142.21057188206436</v>
      </c>
      <c r="D29" s="32"/>
      <c r="E29" s="24"/>
      <c r="F29" s="100"/>
      <c r="G29" s="100"/>
    </row>
    <row r="30" spans="1:7" s="5" customFormat="1" ht="15">
      <c r="A30" s="10"/>
      <c r="B30" s="28" t="s">
        <v>20</v>
      </c>
      <c r="C30" s="29">
        <v>8328</v>
      </c>
      <c r="D30" s="30">
        <v>14071</v>
      </c>
      <c r="E30" s="24">
        <f>C30/D30</f>
        <v>0.5918555895103405</v>
      </c>
      <c r="F30" s="100">
        <f>C30/C5*100</f>
        <v>0.7324860372048023</v>
      </c>
      <c r="G30" s="100">
        <f>D30/D5*100</f>
        <v>1.4300930358300759</v>
      </c>
    </row>
    <row r="31" spans="1:7" s="5" customFormat="1" ht="15">
      <c r="A31" s="10"/>
      <c r="B31" s="11" t="s">
        <v>7</v>
      </c>
      <c r="C31" s="12">
        <v>0</v>
      </c>
      <c r="D31" s="32"/>
      <c r="E31" s="24"/>
      <c r="F31" s="100"/>
      <c r="G31" s="100"/>
    </row>
    <row r="32" spans="1:7" ht="63.75">
      <c r="A32" s="10"/>
      <c r="B32" s="28" t="s">
        <v>21</v>
      </c>
      <c r="C32" s="29">
        <v>140458</v>
      </c>
      <c r="D32" s="30">
        <v>106874</v>
      </c>
      <c r="E32" s="24">
        <f>C32/D32</f>
        <v>1.3142391975597432</v>
      </c>
      <c r="F32" s="100">
        <f>C32/C5*100</f>
        <v>12.353929372443819</v>
      </c>
      <c r="G32" s="100">
        <f>D32/D5*100</f>
        <v>10.862039877144733</v>
      </c>
    </row>
    <row r="33" spans="1:7" ht="15">
      <c r="A33" s="33"/>
      <c r="B33" s="11" t="s">
        <v>7</v>
      </c>
      <c r="C33" s="12">
        <f>C32/D32*100</f>
        <v>131.4239197559743</v>
      </c>
      <c r="D33" s="32"/>
      <c r="E33" s="24"/>
      <c r="F33" s="101"/>
      <c r="G33" s="101"/>
    </row>
    <row r="34" spans="1:7" s="5" customFormat="1" ht="26.25" customHeight="1">
      <c r="A34" s="10"/>
      <c r="B34" s="17" t="s">
        <v>22</v>
      </c>
      <c r="C34" s="18">
        <v>286624</v>
      </c>
      <c r="D34" s="18">
        <v>292136</v>
      </c>
      <c r="E34" s="20">
        <f>C34/D34</f>
        <v>0.9811320754716981</v>
      </c>
      <c r="F34" s="21">
        <f>C34/C5*100</f>
        <v>25.209903689696116</v>
      </c>
      <c r="G34" s="21">
        <f>D34/D5*100</f>
        <v>29.690971438792914</v>
      </c>
    </row>
    <row r="35" spans="1:7" s="5" customFormat="1" ht="13.5" customHeight="1">
      <c r="A35" s="10"/>
      <c r="B35" s="11" t="s">
        <v>7</v>
      </c>
      <c r="C35" s="18"/>
      <c r="D35" s="18"/>
      <c r="E35" s="20"/>
      <c r="F35" s="21"/>
      <c r="G35" s="21"/>
    </row>
    <row r="36" spans="1:7" s="5" customFormat="1" ht="42" customHeight="1">
      <c r="A36" s="10">
        <v>2</v>
      </c>
      <c r="B36" s="34" t="s">
        <v>23</v>
      </c>
      <c r="C36" s="22"/>
      <c r="D36" s="22"/>
      <c r="E36" s="20"/>
      <c r="F36" s="21"/>
      <c r="G36" s="21"/>
    </row>
    <row r="37" spans="1:7" s="5" customFormat="1" ht="26.25" customHeight="1">
      <c r="A37" s="10"/>
      <c r="B37" s="35" t="s">
        <v>75</v>
      </c>
      <c r="C37" s="22">
        <v>116</v>
      </c>
      <c r="D37" s="22">
        <v>188.9</v>
      </c>
      <c r="E37" s="20"/>
      <c r="F37" s="21"/>
      <c r="G37" s="21"/>
    </row>
    <row r="38" spans="1:7" s="5" customFormat="1" ht="26.25" customHeight="1">
      <c r="A38" s="10"/>
      <c r="B38" s="35" t="s">
        <v>76</v>
      </c>
      <c r="C38" s="22">
        <v>116</v>
      </c>
      <c r="D38" s="22">
        <v>188.9</v>
      </c>
      <c r="E38" s="20"/>
      <c r="F38" s="21"/>
      <c r="G38" s="21"/>
    </row>
    <row r="39" spans="1:7" s="5" customFormat="1" ht="26.25" customHeight="1">
      <c r="A39" s="10"/>
      <c r="B39" s="35" t="s">
        <v>77</v>
      </c>
      <c r="C39" s="22">
        <v>116</v>
      </c>
      <c r="D39" s="22">
        <v>188.9</v>
      </c>
      <c r="E39" s="20"/>
      <c r="F39" s="21"/>
      <c r="G39" s="21"/>
    </row>
    <row r="40" spans="1:7" s="5" customFormat="1" ht="26.25" customHeight="1">
      <c r="A40" s="10"/>
      <c r="B40" s="35" t="s">
        <v>24</v>
      </c>
      <c r="C40" s="36">
        <v>3.74</v>
      </c>
      <c r="D40" s="22"/>
      <c r="E40" s="20"/>
      <c r="F40" s="21"/>
      <c r="G40" s="21"/>
    </row>
    <row r="41" spans="1:7" s="5" customFormat="1" ht="26.25" customHeight="1">
      <c r="A41" s="10"/>
      <c r="B41" s="35" t="s">
        <v>25</v>
      </c>
      <c r="C41" s="36">
        <v>3.74</v>
      </c>
      <c r="D41" s="22"/>
      <c r="E41" s="20"/>
      <c r="F41" s="21"/>
      <c r="G41" s="21"/>
    </row>
    <row r="42" spans="1:7" s="5" customFormat="1" ht="26.25" customHeight="1">
      <c r="A42" s="10"/>
      <c r="B42" s="35" t="s">
        <v>26</v>
      </c>
      <c r="C42" s="22">
        <v>20.4</v>
      </c>
      <c r="D42" s="22"/>
      <c r="E42" s="20"/>
      <c r="F42" s="21"/>
      <c r="G42" s="21"/>
    </row>
    <row r="43" spans="1:7" s="5" customFormat="1" ht="26.25" customHeight="1">
      <c r="A43" s="10"/>
      <c r="B43" s="35" t="s">
        <v>27</v>
      </c>
      <c r="C43" s="22">
        <v>20.4</v>
      </c>
      <c r="D43" s="22"/>
      <c r="E43" s="20"/>
      <c r="F43" s="21"/>
      <c r="G43" s="21"/>
    </row>
    <row r="44" spans="1:7" s="5" customFormat="1" ht="26.25" customHeight="1">
      <c r="A44" s="10"/>
      <c r="B44" s="35" t="s">
        <v>28</v>
      </c>
      <c r="C44" s="22">
        <v>15.2</v>
      </c>
      <c r="D44" s="22"/>
      <c r="E44" s="20"/>
      <c r="F44" s="21"/>
      <c r="G44" s="21"/>
    </row>
    <row r="45" spans="1:7" s="5" customFormat="1" ht="26.25" customHeight="1">
      <c r="A45" s="10"/>
      <c r="B45" s="35" t="s">
        <v>29</v>
      </c>
      <c r="C45" s="22">
        <v>5.2</v>
      </c>
      <c r="D45" s="22"/>
      <c r="E45" s="20"/>
      <c r="F45" s="21"/>
      <c r="G45" s="21"/>
    </row>
    <row r="46" spans="1:7" s="5" customFormat="1" ht="26.25" customHeight="1">
      <c r="A46" s="10"/>
      <c r="B46" s="35" t="s">
        <v>78</v>
      </c>
      <c r="C46" s="18">
        <v>239871</v>
      </c>
      <c r="D46" s="18">
        <v>177588</v>
      </c>
      <c r="E46" s="20"/>
      <c r="F46" s="21"/>
      <c r="G46" s="21"/>
    </row>
    <row r="47" spans="1:7" s="5" customFormat="1" ht="26.25" customHeight="1">
      <c r="A47" s="10"/>
      <c r="B47" s="35" t="s">
        <v>79</v>
      </c>
      <c r="C47" s="37">
        <v>0.65</v>
      </c>
      <c r="D47" s="37">
        <v>0.15</v>
      </c>
      <c r="E47" s="20"/>
      <c r="F47" s="21"/>
      <c r="G47" s="21"/>
    </row>
    <row r="48" spans="1:7" s="5" customFormat="1" ht="26.25" customHeight="1">
      <c r="A48" s="10"/>
      <c r="B48" s="35" t="s">
        <v>80</v>
      </c>
      <c r="C48" s="22">
        <v>9</v>
      </c>
      <c r="D48" s="22">
        <v>6</v>
      </c>
      <c r="E48" s="20"/>
      <c r="F48" s="21"/>
      <c r="G48" s="21"/>
    </row>
    <row r="49" spans="1:7" s="5" customFormat="1" ht="30" customHeight="1">
      <c r="A49" s="10"/>
      <c r="B49" s="35" t="s">
        <v>81</v>
      </c>
      <c r="C49" s="18">
        <v>15603.5</v>
      </c>
      <c r="D49" s="18">
        <v>19449</v>
      </c>
      <c r="E49" s="20"/>
      <c r="F49" s="21"/>
      <c r="G49" s="21"/>
    </row>
    <row r="50" spans="1:7" s="5" customFormat="1" ht="26.25" customHeight="1">
      <c r="A50" s="10"/>
      <c r="B50" s="38" t="s">
        <v>82</v>
      </c>
      <c r="C50" s="18">
        <v>803</v>
      </c>
      <c r="D50" s="18"/>
      <c r="E50" s="20"/>
      <c r="F50" s="21"/>
      <c r="G50" s="21"/>
    </row>
    <row r="51" spans="1:7" s="5" customFormat="1" ht="30.75" customHeight="1">
      <c r="A51" s="10"/>
      <c r="B51" s="35" t="s">
        <v>83</v>
      </c>
      <c r="C51" s="22">
        <v>424.48</v>
      </c>
      <c r="D51" s="22">
        <v>955.2</v>
      </c>
      <c r="E51" s="20"/>
      <c r="F51" s="21"/>
      <c r="G51" s="21"/>
    </row>
    <row r="52" spans="1:7" s="5" customFormat="1" ht="28.5" customHeight="1">
      <c r="A52" s="10"/>
      <c r="B52" s="35" t="s">
        <v>30</v>
      </c>
      <c r="C52" s="18">
        <v>140458</v>
      </c>
      <c r="D52" s="18">
        <v>106888</v>
      </c>
      <c r="E52" s="20"/>
      <c r="F52" s="21"/>
      <c r="G52" s="21"/>
    </row>
    <row r="53" spans="1:7" s="5" customFormat="1" ht="26.25" customHeight="1">
      <c r="A53" s="10"/>
      <c r="B53" s="39" t="s">
        <v>84</v>
      </c>
      <c r="C53" s="18">
        <v>26238</v>
      </c>
      <c r="D53" s="18">
        <v>21953</v>
      </c>
      <c r="E53" s="20"/>
      <c r="F53" s="21"/>
      <c r="G53" s="21"/>
    </row>
    <row r="54" spans="1:7" s="5" customFormat="1" ht="26.25" customHeight="1">
      <c r="A54" s="10"/>
      <c r="B54" s="35" t="s">
        <v>85</v>
      </c>
      <c r="C54" s="18">
        <v>26238</v>
      </c>
      <c r="D54" s="18">
        <v>21953</v>
      </c>
      <c r="E54" s="20"/>
      <c r="F54" s="21"/>
      <c r="G54" s="21"/>
    </row>
    <row r="55" spans="1:7" s="5" customFormat="1" ht="26.25" customHeight="1">
      <c r="A55" s="10"/>
      <c r="B55" s="39" t="s">
        <v>86</v>
      </c>
      <c r="C55" s="37">
        <v>93.73</v>
      </c>
      <c r="D55" s="37">
        <v>82.16</v>
      </c>
      <c r="E55" s="20"/>
      <c r="F55" s="21"/>
      <c r="G55" s="21"/>
    </row>
    <row r="56" spans="1:7" s="5" customFormat="1" ht="26.25" customHeight="1">
      <c r="A56" s="10"/>
      <c r="B56" s="35" t="s">
        <v>87</v>
      </c>
      <c r="C56" s="37">
        <v>93.73</v>
      </c>
      <c r="D56" s="37">
        <v>82.16</v>
      </c>
      <c r="E56" s="20"/>
      <c r="F56" s="21"/>
      <c r="G56" s="21"/>
    </row>
    <row r="57" spans="1:7" s="5" customFormat="1" ht="24" customHeight="1">
      <c r="A57" s="6">
        <v>3</v>
      </c>
      <c r="B57" s="34" t="s">
        <v>31</v>
      </c>
      <c r="C57" s="7">
        <f>C58+C59+C67+C68+C69+C70+C71+C72+C73+C74+C75+C76+C77+C78+C79+C80+C81+C82</f>
        <v>2301319</v>
      </c>
      <c r="D57" s="7">
        <f>D58+D59+D67+D68+D69+D70+D71+D72+D73+D74+D75+D76+D77+D78+D79+D80+D81+D82</f>
        <v>2006250</v>
      </c>
      <c r="E57" s="8">
        <f>C57/D57</f>
        <v>1.147074890965732</v>
      </c>
      <c r="F57" s="9">
        <f>F58+F59+F67+F68+F69+F70+F71+F72+F73+F74+F75+F76+F77+F78+F79+F80+F81+F82</f>
        <v>100.00000000000001</v>
      </c>
      <c r="G57" s="9">
        <f>G58+G59+G67+G68+G69+G70+G71+G72+G73+G74+G75+G76+G77+G78+G79+G80+G81+G82</f>
        <v>99.99999999999999</v>
      </c>
    </row>
    <row r="58" spans="1:7" s="5" customFormat="1" ht="12.75" customHeight="1">
      <c r="A58" s="10"/>
      <c r="B58" s="17" t="s">
        <v>9</v>
      </c>
      <c r="C58" s="18">
        <v>47400</v>
      </c>
      <c r="D58" s="19">
        <v>57110</v>
      </c>
      <c r="E58" s="20">
        <f>C58/D58</f>
        <v>0.8299772369112239</v>
      </c>
      <c r="F58" s="26">
        <f>C58/C57*100</f>
        <v>2.0596883787080364</v>
      </c>
      <c r="G58" s="21">
        <f>D58/D57*100</f>
        <v>2.8466043613707166</v>
      </c>
    </row>
    <row r="59" spans="1:7" s="5" customFormat="1" ht="15">
      <c r="A59" s="10"/>
      <c r="B59" s="17" t="s">
        <v>10</v>
      </c>
      <c r="C59" s="18">
        <f>C60+C62+C63+C64+C65+C66+C61</f>
        <v>751687</v>
      </c>
      <c r="D59" s="18">
        <f>D60+D62+D63+D64+D65+D66+D61</f>
        <v>631046</v>
      </c>
      <c r="E59" s="24">
        <f>C59/D59</f>
        <v>1.1911762375484514</v>
      </c>
      <c r="F59" s="26">
        <f>F60+F61+F62+F63+F64+F65+F66</f>
        <v>32.663311779027595</v>
      </c>
      <c r="G59" s="21">
        <f>G60+G61+G62+G63+G64+G65+G66</f>
        <v>31.45400623052959</v>
      </c>
    </row>
    <row r="60" spans="1:7" s="5" customFormat="1" ht="15">
      <c r="A60" s="27"/>
      <c r="B60" s="28" t="s">
        <v>32</v>
      </c>
      <c r="C60" s="29">
        <v>239871</v>
      </c>
      <c r="D60" s="30">
        <v>177588</v>
      </c>
      <c r="E60" s="24">
        <f>C60/D60</f>
        <v>1.3507162646124737</v>
      </c>
      <c r="F60" s="40">
        <f>C60/C57*100</f>
        <v>10.423196436478385</v>
      </c>
      <c r="G60" s="31">
        <f>D60/D57*100</f>
        <v>8.85173831775701</v>
      </c>
    </row>
    <row r="61" spans="1:7" s="5" customFormat="1" ht="25.5">
      <c r="A61" s="27"/>
      <c r="B61" s="28" t="s">
        <v>15</v>
      </c>
      <c r="C61" s="29"/>
      <c r="D61" s="30"/>
      <c r="E61" s="24">
        <v>0</v>
      </c>
      <c r="F61" s="40">
        <f>C61/C57*100</f>
        <v>0</v>
      </c>
      <c r="G61" s="31">
        <f>D61/D57*100</f>
        <v>0</v>
      </c>
    </row>
    <row r="62" spans="1:7" s="5" customFormat="1" ht="15">
      <c r="A62" s="10"/>
      <c r="B62" s="28" t="s">
        <v>16</v>
      </c>
      <c r="C62" s="29">
        <v>8741</v>
      </c>
      <c r="D62" s="30">
        <v>7920</v>
      </c>
      <c r="E62" s="24">
        <f>C62/D62</f>
        <v>1.1036616161616162</v>
      </c>
      <c r="F62" s="40">
        <f>C62/C57*100</f>
        <v>0.37982565650394406</v>
      </c>
      <c r="G62" s="31">
        <f>D62/D57*100</f>
        <v>0.39476635514018693</v>
      </c>
    </row>
    <row r="63" spans="1:7" s="5" customFormat="1" ht="15">
      <c r="A63" s="10"/>
      <c r="B63" s="28" t="s">
        <v>17</v>
      </c>
      <c r="C63" s="12"/>
      <c r="D63" s="32"/>
      <c r="E63" s="24" t="e">
        <f>C63/D63</f>
        <v>#DIV/0!</v>
      </c>
      <c r="F63" s="40">
        <f>C63/C57*100</f>
        <v>0</v>
      </c>
      <c r="G63" s="31">
        <f>D63/D57*100</f>
        <v>0</v>
      </c>
    </row>
    <row r="64" spans="1:7" s="5" customFormat="1" ht="15">
      <c r="A64" s="10"/>
      <c r="B64" s="28" t="s">
        <v>18</v>
      </c>
      <c r="C64" s="29">
        <v>463562</v>
      </c>
      <c r="D64" s="30">
        <v>407946</v>
      </c>
      <c r="E64" s="24">
        <f>C64/D64</f>
        <v>1.1363317694008521</v>
      </c>
      <c r="F64" s="40">
        <f>C64/C57*100</f>
        <v>20.14331781035137</v>
      </c>
      <c r="G64" s="31">
        <f>D64/D57*100</f>
        <v>20.333757009345792</v>
      </c>
    </row>
    <row r="65" spans="1:7" s="5" customFormat="1" ht="15">
      <c r="A65" s="10"/>
      <c r="B65" s="28" t="s">
        <v>19</v>
      </c>
      <c r="C65" s="29">
        <v>31185</v>
      </c>
      <c r="D65" s="30">
        <v>23521</v>
      </c>
      <c r="E65" s="24">
        <f>C65/D65</f>
        <v>1.3258364865439394</v>
      </c>
      <c r="F65" s="40">
        <f>C65/C57*100</f>
        <v>1.3550924491563316</v>
      </c>
      <c r="G65" s="31">
        <f>D65/D57*100</f>
        <v>1.172386292834891</v>
      </c>
    </row>
    <row r="66" spans="1:7" s="5" customFormat="1" ht="15">
      <c r="A66" s="10"/>
      <c r="B66" s="28" t="s">
        <v>20</v>
      </c>
      <c r="C66" s="29">
        <v>8328</v>
      </c>
      <c r="D66" s="30">
        <v>14071</v>
      </c>
      <c r="E66" s="24">
        <v>0</v>
      </c>
      <c r="F66" s="40">
        <f>C66/C57*100</f>
        <v>0.3618794265375639</v>
      </c>
      <c r="G66" s="31">
        <f>D66/D57*100</f>
        <v>0.7013582554517134</v>
      </c>
    </row>
    <row r="67" spans="1:7" s="5" customFormat="1" ht="25.5">
      <c r="A67" s="10"/>
      <c r="B67" s="17" t="s">
        <v>22</v>
      </c>
      <c r="C67" s="18">
        <v>389663</v>
      </c>
      <c r="D67" s="19">
        <v>375429</v>
      </c>
      <c r="E67" s="20">
        <f aca="true" t="shared" si="0" ref="E67:E82">C67/D67</f>
        <v>1.037913959763364</v>
      </c>
      <c r="F67" s="26">
        <f>C67/C57*100</f>
        <v>16.932159339926365</v>
      </c>
      <c r="G67" s="21">
        <f>D67/D57*100</f>
        <v>18.712971962616823</v>
      </c>
    </row>
    <row r="68" spans="1:7" s="5" customFormat="1" ht="15">
      <c r="A68" s="10"/>
      <c r="B68" s="17" t="s">
        <v>33</v>
      </c>
      <c r="C68" s="18">
        <v>28105</v>
      </c>
      <c r="D68" s="18">
        <v>29718</v>
      </c>
      <c r="E68" s="20">
        <f t="shared" si="0"/>
        <v>0.9457231307625008</v>
      </c>
      <c r="F68" s="40">
        <f>C68/C57*100</f>
        <v>1.221256157881632</v>
      </c>
      <c r="G68" s="31">
        <f>D68/D57*100</f>
        <v>1.481271028037383</v>
      </c>
    </row>
    <row r="69" spans="1:7" s="5" customFormat="1" ht="26.25" customHeight="1">
      <c r="A69" s="10"/>
      <c r="B69" s="17" t="s">
        <v>34</v>
      </c>
      <c r="C69" s="18">
        <v>18798</v>
      </c>
      <c r="D69" s="18">
        <v>14617</v>
      </c>
      <c r="E69" s="20">
        <f t="shared" si="0"/>
        <v>1.2860368064582335</v>
      </c>
      <c r="F69" s="40">
        <f>C69/C57*100</f>
        <v>0.8168359101888961</v>
      </c>
      <c r="G69" s="31">
        <f>D69/D57*100</f>
        <v>0.7285732087227414</v>
      </c>
    </row>
    <row r="70" spans="1:7" s="5" customFormat="1" ht="26.25" customHeight="1">
      <c r="A70" s="10"/>
      <c r="B70" s="17" t="s">
        <v>35</v>
      </c>
      <c r="C70" s="18">
        <v>3413</v>
      </c>
      <c r="D70" s="18">
        <v>2958</v>
      </c>
      <c r="E70" s="20">
        <f t="shared" si="0"/>
        <v>1.1538201487491548</v>
      </c>
      <c r="F70" s="40">
        <f>C70/C57*100</f>
        <v>0.14830625393524324</v>
      </c>
      <c r="G70" s="31">
        <f>D70/D57*100</f>
        <v>0.1474392523364486</v>
      </c>
    </row>
    <row r="71" spans="1:7" s="5" customFormat="1" ht="15">
      <c r="A71" s="10"/>
      <c r="B71" s="17" t="s">
        <v>36</v>
      </c>
      <c r="C71" s="18">
        <f>94075+3050+7714</f>
        <v>104839</v>
      </c>
      <c r="D71" s="18">
        <f>79954+3528+6687</f>
        <v>90169</v>
      </c>
      <c r="E71" s="20">
        <f t="shared" si="0"/>
        <v>1.162694495891049</v>
      </c>
      <c r="F71" s="40">
        <f>C71/C57*100</f>
        <v>4.555604850957212</v>
      </c>
      <c r="G71" s="31">
        <f>D71/D57*100</f>
        <v>4.494404984423675</v>
      </c>
    </row>
    <row r="72" spans="1:7" s="5" customFormat="1" ht="15">
      <c r="A72" s="10"/>
      <c r="B72" s="17" t="s">
        <v>37</v>
      </c>
      <c r="C72" s="18">
        <v>6336</v>
      </c>
      <c r="D72" s="18">
        <v>7935</v>
      </c>
      <c r="E72" s="20">
        <f t="shared" si="0"/>
        <v>0.7984877126654064</v>
      </c>
      <c r="F72" s="40">
        <f>C72/C57*100</f>
        <v>0.2753203706222388</v>
      </c>
      <c r="G72" s="31">
        <f>D72/D57*100</f>
        <v>0.39551401869158875</v>
      </c>
    </row>
    <row r="73" spans="1:7" s="5" customFormat="1" ht="25.5">
      <c r="A73" s="10"/>
      <c r="B73" s="17" t="s">
        <v>38</v>
      </c>
      <c r="C73" s="18">
        <v>1381</v>
      </c>
      <c r="D73" s="18">
        <v>1550</v>
      </c>
      <c r="E73" s="20">
        <f t="shared" si="0"/>
        <v>0.8909677419354839</v>
      </c>
      <c r="F73" s="40">
        <f>C73/C57*100</f>
        <v>0.060009064366999966</v>
      </c>
      <c r="G73" s="31">
        <f>D73/D57*100</f>
        <v>0.07725856697819314</v>
      </c>
    </row>
    <row r="74" spans="1:7" s="5" customFormat="1" ht="15">
      <c r="A74" s="10"/>
      <c r="B74" s="17" t="s">
        <v>39</v>
      </c>
      <c r="C74" s="18">
        <v>65641</v>
      </c>
      <c r="D74" s="18">
        <v>59219</v>
      </c>
      <c r="E74" s="20">
        <f t="shared" si="0"/>
        <v>1.1084449247707662</v>
      </c>
      <c r="F74" s="40">
        <f>C74/C57*100</f>
        <v>2.8523207777800472</v>
      </c>
      <c r="G74" s="31">
        <f>D74/D57*100</f>
        <v>2.9517258566978195</v>
      </c>
    </row>
    <row r="75" spans="1:7" s="5" customFormat="1" ht="15">
      <c r="A75" s="10"/>
      <c r="B75" s="17" t="s">
        <v>40</v>
      </c>
      <c r="C75" s="18">
        <v>86831</v>
      </c>
      <c r="D75" s="18">
        <v>114267</v>
      </c>
      <c r="E75" s="20">
        <f t="shared" si="0"/>
        <v>0.7598956829180779</v>
      </c>
      <c r="F75" s="40">
        <f>C75/C57*100</f>
        <v>3.7730970804134496</v>
      </c>
      <c r="G75" s="31">
        <f>D75/D57*100</f>
        <v>5.695551401869158</v>
      </c>
    </row>
    <row r="76" spans="1:7" s="5" customFormat="1" ht="15">
      <c r="A76" s="10"/>
      <c r="B76" s="17" t="s">
        <v>41</v>
      </c>
      <c r="C76" s="18">
        <f>237483+371540</f>
        <v>609023</v>
      </c>
      <c r="D76" s="18">
        <f>172310+305740</f>
        <v>478050</v>
      </c>
      <c r="E76" s="20">
        <f t="shared" si="0"/>
        <v>1.2739734337412405</v>
      </c>
      <c r="F76" s="40">
        <f>C76/C57*100</f>
        <v>26.464084292529634</v>
      </c>
      <c r="G76" s="31">
        <f>D76/D57*100</f>
        <v>23.82803738317757</v>
      </c>
    </row>
    <row r="77" spans="1:7" s="5" customFormat="1" ht="15">
      <c r="A77" s="10"/>
      <c r="B77" s="17" t="s">
        <v>42</v>
      </c>
      <c r="C77" s="18">
        <v>11557</v>
      </c>
      <c r="D77" s="18">
        <v>7837</v>
      </c>
      <c r="E77" s="20">
        <f t="shared" si="0"/>
        <v>1.4746714303942836</v>
      </c>
      <c r="F77" s="40">
        <f>C77/C57*100</f>
        <v>0.5021902656693835</v>
      </c>
      <c r="G77" s="31">
        <f>D77/D57*100</f>
        <v>0.3906292834890966</v>
      </c>
    </row>
    <row r="78" spans="1:7" s="5" customFormat="1" ht="15">
      <c r="A78" s="10"/>
      <c r="B78" s="17" t="s">
        <v>43</v>
      </c>
      <c r="C78" s="18">
        <v>5001</v>
      </c>
      <c r="D78" s="18">
        <v>3213</v>
      </c>
      <c r="E78" s="20">
        <f t="shared" si="0"/>
        <v>1.5564892623716153</v>
      </c>
      <c r="F78" s="40">
        <f>C78/C57*100</f>
        <v>0.21731015995609476</v>
      </c>
      <c r="G78" s="31">
        <f>D78/D57*100</f>
        <v>0.16014953271028037</v>
      </c>
    </row>
    <row r="79" spans="1:7" s="5" customFormat="1" ht="15">
      <c r="A79" s="10"/>
      <c r="B79" s="17" t="s">
        <v>44</v>
      </c>
      <c r="C79" s="18">
        <v>6377</v>
      </c>
      <c r="D79" s="18">
        <v>4034</v>
      </c>
      <c r="E79" s="20">
        <f t="shared" si="0"/>
        <v>1.580813088745662</v>
      </c>
      <c r="F79" s="40">
        <f>C79/C57*100</f>
        <v>0.27710195761647993</v>
      </c>
      <c r="G79" s="31">
        <f>D79/D57*100</f>
        <v>0.2010716510903427</v>
      </c>
    </row>
    <row r="80" spans="1:7" s="5" customFormat="1" ht="15">
      <c r="A80" s="10"/>
      <c r="B80" s="17" t="s">
        <v>45</v>
      </c>
      <c r="C80" s="18">
        <v>10521</v>
      </c>
      <c r="D80" s="18">
        <v>9392</v>
      </c>
      <c r="E80" s="20">
        <f t="shared" si="0"/>
        <v>1.120208688245315</v>
      </c>
      <c r="F80" s="40">
        <f>C80/C57*100</f>
        <v>0.4571726040588028</v>
      </c>
      <c r="G80" s="31">
        <f>D80/D57*100</f>
        <v>0.4681370716510903</v>
      </c>
    </row>
    <row r="81" spans="1:7" s="5" customFormat="1" ht="15">
      <c r="A81" s="10"/>
      <c r="B81" s="17" t="s">
        <v>46</v>
      </c>
      <c r="C81" s="18">
        <v>14288</v>
      </c>
      <c r="D81" s="18">
        <v>12832</v>
      </c>
      <c r="E81" s="20">
        <f t="shared" si="0"/>
        <v>1.1134663341645885</v>
      </c>
      <c r="F81" s="40">
        <f>C81/C57*100</f>
        <v>0.6208613408223719</v>
      </c>
      <c r="G81" s="31">
        <f>D81/D57*100</f>
        <v>0.6396012461059191</v>
      </c>
    </row>
    <row r="82" spans="1:7" s="5" customFormat="1" ht="38.25">
      <c r="A82" s="41"/>
      <c r="B82" s="42" t="s">
        <v>47</v>
      </c>
      <c r="C82" s="43">
        <v>140458</v>
      </c>
      <c r="D82" s="43">
        <v>106874</v>
      </c>
      <c r="E82" s="44">
        <f t="shared" si="0"/>
        <v>1.3142391975597432</v>
      </c>
      <c r="F82" s="45">
        <f>C82/C57*100</f>
        <v>6.1033694155395235</v>
      </c>
      <c r="G82" s="46">
        <f>D82/D57*100</f>
        <v>5.327052959501557</v>
      </c>
    </row>
    <row r="83" spans="1:7" s="5" customFormat="1" ht="15">
      <c r="A83" s="47">
        <v>4</v>
      </c>
      <c r="B83" s="48" t="s">
        <v>48</v>
      </c>
      <c r="C83" s="49">
        <v>140.1</v>
      </c>
      <c r="D83" s="49">
        <v>99.9</v>
      </c>
      <c r="E83" s="50"/>
      <c r="F83" s="51"/>
      <c r="G83" s="51"/>
    </row>
    <row r="84" spans="1:7" s="5" customFormat="1" ht="25.5">
      <c r="A84" s="47">
        <v>5</v>
      </c>
      <c r="B84" s="48" t="s">
        <v>49</v>
      </c>
      <c r="C84" s="52">
        <f>SUM(C86:C88)</f>
        <v>14835</v>
      </c>
      <c r="D84" s="52">
        <f>SUM(D86:D88)</f>
        <v>14468</v>
      </c>
      <c r="E84" s="53">
        <f aca="true" t="shared" si="1" ref="E84:E94">C84/D84</f>
        <v>1.0253663256842687</v>
      </c>
      <c r="F84" s="54"/>
      <c r="G84" s="51"/>
    </row>
    <row r="85" spans="1:7" s="5" customFormat="1" ht="12.75" customHeight="1">
      <c r="A85" s="55"/>
      <c r="B85" s="56" t="s">
        <v>50</v>
      </c>
      <c r="C85" s="57"/>
      <c r="D85" s="58"/>
      <c r="E85" s="61"/>
      <c r="F85" s="59"/>
      <c r="G85" s="59"/>
    </row>
    <row r="86" spans="1:7" s="5" customFormat="1" ht="12.75" customHeight="1">
      <c r="A86" s="55"/>
      <c r="B86" s="60" t="s">
        <v>51</v>
      </c>
      <c r="C86" s="58">
        <v>12301</v>
      </c>
      <c r="D86" s="58">
        <v>11965</v>
      </c>
      <c r="E86" s="53">
        <f t="shared" si="1"/>
        <v>1.0280819055578772</v>
      </c>
      <c r="F86" s="62">
        <f>C86/C84*100</f>
        <v>82.91877317155377</v>
      </c>
      <c r="G86" s="59"/>
    </row>
    <row r="87" spans="1:7" s="5" customFormat="1" ht="12.75" customHeight="1">
      <c r="A87" s="55"/>
      <c r="B87" s="56" t="s">
        <v>52</v>
      </c>
      <c r="C87" s="58">
        <v>2434</v>
      </c>
      <c r="D87" s="58">
        <v>2403</v>
      </c>
      <c r="E87" s="53">
        <f t="shared" si="1"/>
        <v>1.0129005409904286</v>
      </c>
      <c r="F87" s="62">
        <f>C87/C84*100</f>
        <v>16.407145264577014</v>
      </c>
      <c r="G87" s="59"/>
    </row>
    <row r="88" spans="1:7" s="5" customFormat="1" ht="12.75" customHeight="1">
      <c r="A88" s="55"/>
      <c r="B88" s="56" t="s">
        <v>53</v>
      </c>
      <c r="C88" s="58">
        <v>100</v>
      </c>
      <c r="D88" s="58">
        <v>100</v>
      </c>
      <c r="E88" s="53">
        <f t="shared" si="1"/>
        <v>1</v>
      </c>
      <c r="F88" s="62">
        <f>C88/C84*100</f>
        <v>0.6740815638692282</v>
      </c>
      <c r="G88" s="59"/>
    </row>
    <row r="89" spans="1:7" s="5" customFormat="1" ht="14.25" customHeight="1">
      <c r="A89" s="47">
        <v>6</v>
      </c>
      <c r="B89" s="48" t="s">
        <v>54</v>
      </c>
      <c r="C89" s="52">
        <f>SUM(C91:C93)</f>
        <v>1400450.9</v>
      </c>
      <c r="D89" s="52">
        <f>SUM(D91:D93)</f>
        <v>1119393</v>
      </c>
      <c r="E89" s="53">
        <f t="shared" si="1"/>
        <v>1.251080630305889</v>
      </c>
      <c r="F89" s="63"/>
      <c r="G89" s="51"/>
    </row>
    <row r="90" spans="1:7" ht="12.75" customHeight="1">
      <c r="A90" s="64"/>
      <c r="B90" s="56" t="s">
        <v>50</v>
      </c>
      <c r="C90" s="65"/>
      <c r="D90" s="66"/>
      <c r="E90" s="53" t="e">
        <f t="shared" si="1"/>
        <v>#DIV/0!</v>
      </c>
      <c r="F90" s="67"/>
      <c r="G90" s="39"/>
    </row>
    <row r="91" spans="1:7" ht="12.75" customHeight="1">
      <c r="A91" s="64"/>
      <c r="B91" s="56" t="s">
        <v>51</v>
      </c>
      <c r="C91" s="66">
        <v>1221991.2</v>
      </c>
      <c r="D91" s="66">
        <v>969456.3</v>
      </c>
      <c r="E91" s="53">
        <f t="shared" si="1"/>
        <v>1.2604912671153923</v>
      </c>
      <c r="F91" s="67">
        <f>C91/C89*100</f>
        <v>87.256982733204</v>
      </c>
      <c r="G91" s="39"/>
    </row>
    <row r="92" spans="1:7" ht="12.75" customHeight="1">
      <c r="A92" s="64"/>
      <c r="B92" s="56" t="s">
        <v>52</v>
      </c>
      <c r="C92" s="66">
        <v>170815.7</v>
      </c>
      <c r="D92" s="66">
        <v>142362.7</v>
      </c>
      <c r="E92" s="53">
        <f t="shared" si="1"/>
        <v>1.1998627449465344</v>
      </c>
      <c r="F92" s="67">
        <f>C92/C89*100</f>
        <v>12.197193061177655</v>
      </c>
      <c r="G92" s="39"/>
    </row>
    <row r="93" spans="1:7" ht="12.75" customHeight="1">
      <c r="A93" s="64"/>
      <c r="B93" s="56" t="s">
        <v>53</v>
      </c>
      <c r="C93" s="66">
        <v>7644</v>
      </c>
      <c r="D93" s="66">
        <v>7574</v>
      </c>
      <c r="E93" s="53">
        <f t="shared" si="1"/>
        <v>1.009242144177449</v>
      </c>
      <c r="F93" s="67">
        <f>C93/C89*100</f>
        <v>0.5458242056183477</v>
      </c>
      <c r="G93" s="39"/>
    </row>
    <row r="94" spans="1:7" ht="15">
      <c r="A94" s="47">
        <v>7</v>
      </c>
      <c r="B94" s="48" t="s">
        <v>55</v>
      </c>
      <c r="C94" s="52">
        <f>C89/C84/6*1000</f>
        <v>15733.635546567799</v>
      </c>
      <c r="D94" s="52">
        <f>D89/D84/6*1000</f>
        <v>12895.04423555433</v>
      </c>
      <c r="E94" s="53">
        <f t="shared" si="1"/>
        <v>1.2201304050735151</v>
      </c>
      <c r="F94" s="51"/>
      <c r="G94" s="51"/>
    </row>
    <row r="95" spans="1:7" ht="12.75" customHeight="1">
      <c r="A95" s="64"/>
      <c r="B95" s="56" t="s">
        <v>50</v>
      </c>
      <c r="C95" s="66"/>
      <c r="D95" s="66"/>
      <c r="E95" s="68"/>
      <c r="F95" s="39"/>
      <c r="G95" s="39"/>
    </row>
    <row r="96" spans="1:7" ht="12.75" customHeight="1">
      <c r="A96" s="69"/>
      <c r="B96" s="56" t="s">
        <v>51</v>
      </c>
      <c r="C96" s="66">
        <f aca="true" t="shared" si="2" ref="C96:D98">C91/C86/6*1000</f>
        <v>16556.800260141452</v>
      </c>
      <c r="D96" s="66">
        <f t="shared" si="2"/>
        <v>13504.057668198913</v>
      </c>
      <c r="E96" s="71"/>
      <c r="F96" s="70"/>
      <c r="G96" s="70"/>
    </row>
    <row r="97" spans="1:7" ht="12.75" customHeight="1">
      <c r="A97" s="69"/>
      <c r="B97" s="56" t="s">
        <v>52</v>
      </c>
      <c r="C97" s="66">
        <f t="shared" si="2"/>
        <v>11696.50095864147</v>
      </c>
      <c r="D97" s="66">
        <f t="shared" si="2"/>
        <v>9873.956165903734</v>
      </c>
      <c r="E97" s="71"/>
      <c r="F97" s="70"/>
      <c r="G97" s="70"/>
    </row>
    <row r="98" spans="1:7" ht="12.75" customHeight="1">
      <c r="A98" s="69"/>
      <c r="B98" s="56" t="s">
        <v>53</v>
      </c>
      <c r="C98" s="66">
        <f t="shared" si="2"/>
        <v>12740</v>
      </c>
      <c r="D98" s="66">
        <f t="shared" si="2"/>
        <v>12623.333333333334</v>
      </c>
      <c r="E98" s="71"/>
      <c r="F98" s="70"/>
      <c r="G98" s="70"/>
    </row>
    <row r="99" spans="1:7" ht="15">
      <c r="A99" s="72">
        <v>8</v>
      </c>
      <c r="B99" s="48" t="s">
        <v>56</v>
      </c>
      <c r="C99" s="49">
        <v>0</v>
      </c>
      <c r="D99" s="49">
        <v>0</v>
      </c>
      <c r="E99" s="74"/>
      <c r="F99" s="73"/>
      <c r="G99" s="73"/>
    </row>
    <row r="100" spans="1:7" ht="25.5">
      <c r="A100" s="47">
        <v>9</v>
      </c>
      <c r="B100" s="48" t="s">
        <v>57</v>
      </c>
      <c r="C100" s="52">
        <v>19503</v>
      </c>
      <c r="D100" s="52">
        <v>21925</v>
      </c>
      <c r="E100" s="76"/>
      <c r="F100" s="51"/>
      <c r="G100" s="51"/>
    </row>
    <row r="101" spans="1:7" ht="25.5">
      <c r="A101" s="47">
        <v>10</v>
      </c>
      <c r="B101" s="48" t="s">
        <v>58</v>
      </c>
      <c r="C101" s="52">
        <v>-12688</v>
      </c>
      <c r="D101" s="52">
        <v>-14053</v>
      </c>
      <c r="E101" s="76"/>
      <c r="F101" s="51"/>
      <c r="G101" s="51"/>
    </row>
    <row r="102" spans="1:7" ht="38.25">
      <c r="A102" s="47">
        <v>11</v>
      </c>
      <c r="B102" s="48" t="s">
        <v>59</v>
      </c>
      <c r="C102" s="52">
        <f>C100+C101</f>
        <v>6815</v>
      </c>
      <c r="D102" s="52">
        <f>D100+D101</f>
        <v>7872</v>
      </c>
      <c r="E102" s="76"/>
      <c r="F102" s="51"/>
      <c r="G102" s="51"/>
    </row>
    <row r="103" spans="1:7" ht="15">
      <c r="A103" s="47">
        <v>12</v>
      </c>
      <c r="B103" s="48" t="s">
        <v>60</v>
      </c>
      <c r="C103" s="77">
        <v>13</v>
      </c>
      <c r="D103" s="78">
        <v>12</v>
      </c>
      <c r="E103" s="76"/>
      <c r="F103" s="51"/>
      <c r="G103" s="51"/>
    </row>
    <row r="104" spans="1:7" ht="25.5">
      <c r="A104" s="47">
        <v>13</v>
      </c>
      <c r="B104" s="48" t="s">
        <v>61</v>
      </c>
      <c r="C104" s="77">
        <v>6</v>
      </c>
      <c r="D104" s="78">
        <v>7</v>
      </c>
      <c r="E104" s="76"/>
      <c r="F104" s="51"/>
      <c r="G104" s="51"/>
    </row>
    <row r="105" spans="1:7" ht="25.5">
      <c r="A105" s="47">
        <v>14</v>
      </c>
      <c r="B105" s="48" t="s">
        <v>62</v>
      </c>
      <c r="C105" s="77">
        <v>7</v>
      </c>
      <c r="D105" s="78">
        <v>5</v>
      </c>
      <c r="E105" s="76"/>
      <c r="F105" s="51"/>
      <c r="G105" s="51"/>
    </row>
    <row r="106" spans="1:7" ht="15">
      <c r="A106" s="47">
        <v>15</v>
      </c>
      <c r="B106" s="48" t="s">
        <v>63</v>
      </c>
      <c r="C106" s="53">
        <f>C104/C103</f>
        <v>0.46153846153846156</v>
      </c>
      <c r="D106" s="53">
        <f>D104/D103</f>
        <v>0.5833333333333334</v>
      </c>
      <c r="E106" s="76"/>
      <c r="F106" s="51"/>
      <c r="G106" s="51"/>
    </row>
    <row r="107" spans="1:7" ht="15">
      <c r="A107" s="47">
        <v>16</v>
      </c>
      <c r="B107" s="48" t="s">
        <v>64</v>
      </c>
      <c r="C107" s="53">
        <f>C105/C103</f>
        <v>0.5384615384615384</v>
      </c>
      <c r="D107" s="53">
        <f>D105/D103</f>
        <v>0.4166666666666667</v>
      </c>
      <c r="E107" s="76"/>
      <c r="F107" s="51"/>
      <c r="G107" s="51"/>
    </row>
    <row r="108" spans="1:7" ht="25.5">
      <c r="A108" s="47">
        <v>17</v>
      </c>
      <c r="B108" s="79" t="s">
        <v>65</v>
      </c>
      <c r="C108" s="75">
        <v>0.011</v>
      </c>
      <c r="D108" s="75">
        <v>0.014</v>
      </c>
      <c r="E108" s="76"/>
      <c r="F108" s="51"/>
      <c r="G108" s="51"/>
    </row>
    <row r="109" spans="1:7" ht="25.5">
      <c r="A109" s="47">
        <v>18</v>
      </c>
      <c r="B109" s="48" t="s">
        <v>66</v>
      </c>
      <c r="C109" s="52">
        <v>176556</v>
      </c>
      <c r="D109" s="52">
        <v>172484</v>
      </c>
      <c r="E109" s="80">
        <f>C109/D109</f>
        <v>1.0236079868277637</v>
      </c>
      <c r="F109" s="51"/>
      <c r="G109" s="51"/>
    </row>
    <row r="110" spans="1:7" ht="25.5">
      <c r="A110" s="81">
        <v>19</v>
      </c>
      <c r="B110" s="82" t="s">
        <v>67</v>
      </c>
      <c r="C110" s="83">
        <f>SUM(C112:C114)</f>
        <v>2947361.9</v>
      </c>
      <c r="D110" s="84">
        <f>SUM(D112:D114)</f>
        <v>2737076.1</v>
      </c>
      <c r="E110" s="85">
        <f>C110/D110</f>
        <v>1.076828627453946</v>
      </c>
      <c r="F110" s="86"/>
      <c r="G110" s="86"/>
    </row>
    <row r="111" spans="1:7" ht="15">
      <c r="A111" s="87"/>
      <c r="B111" s="56" t="s">
        <v>50</v>
      </c>
      <c r="C111" s="88"/>
      <c r="D111" s="88"/>
      <c r="E111" s="89"/>
      <c r="F111" s="90"/>
      <c r="G111" s="90"/>
    </row>
    <row r="112" spans="1:7" ht="15">
      <c r="A112" s="87"/>
      <c r="B112" s="56" t="s">
        <v>68</v>
      </c>
      <c r="C112" s="88">
        <v>808384.3</v>
      </c>
      <c r="D112" s="88">
        <v>612062.8</v>
      </c>
      <c r="E112" s="89">
        <f>C112/D112</f>
        <v>1.3207538507486487</v>
      </c>
      <c r="F112" s="90"/>
      <c r="G112" s="90"/>
    </row>
    <row r="113" spans="1:7" ht="25.5">
      <c r="A113" s="87"/>
      <c r="B113" s="56" t="s">
        <v>69</v>
      </c>
      <c r="C113" s="88">
        <v>1793542.5</v>
      </c>
      <c r="D113" s="88">
        <v>1566199.2</v>
      </c>
      <c r="E113" s="89">
        <f>C113/D113</f>
        <v>1.1451560567774521</v>
      </c>
      <c r="F113" s="90"/>
      <c r="G113" s="90"/>
    </row>
    <row r="114" spans="1:7" ht="15">
      <c r="A114" s="91"/>
      <c r="B114" s="92" t="s">
        <v>70</v>
      </c>
      <c r="C114" s="93">
        <v>345435.1</v>
      </c>
      <c r="D114" s="94">
        <v>558814.1</v>
      </c>
      <c r="E114" s="89">
        <f>C114/D114</f>
        <v>0.618157451646263</v>
      </c>
      <c r="F114" s="95"/>
      <c r="G114" s="95"/>
    </row>
    <row r="115" spans="1:7" ht="25.5">
      <c r="A115" s="47">
        <v>20</v>
      </c>
      <c r="B115" s="48" t="s">
        <v>71</v>
      </c>
      <c r="C115" s="52">
        <v>51201.9</v>
      </c>
      <c r="D115" s="96">
        <v>45311.2</v>
      </c>
      <c r="E115" s="80">
        <f>C115/D115</f>
        <v>1.1300053849820797</v>
      </c>
      <c r="F115" s="51"/>
      <c r="G115" s="51"/>
    </row>
    <row r="116" spans="1:7" ht="27.75" customHeight="1">
      <c r="A116" s="47">
        <v>21</v>
      </c>
      <c r="B116" s="48" t="s">
        <v>72</v>
      </c>
      <c r="C116" s="53">
        <v>1.009</v>
      </c>
      <c r="D116" s="53">
        <v>1.079</v>
      </c>
      <c r="E116" s="76"/>
      <c r="F116" s="51"/>
      <c r="G116" s="51"/>
    </row>
    <row r="117" spans="1:7" ht="25.5">
      <c r="A117" s="47">
        <v>22</v>
      </c>
      <c r="B117" s="48" t="s">
        <v>73</v>
      </c>
      <c r="C117" s="53">
        <v>1.094</v>
      </c>
      <c r="D117" s="53">
        <v>1.001</v>
      </c>
      <c r="E117" s="76"/>
      <c r="F117" s="51"/>
      <c r="G117" s="51"/>
    </row>
    <row r="120" ht="12.75" customHeight="1">
      <c r="B120" s="2"/>
    </row>
    <row r="121" ht="15">
      <c r="B121" s="2"/>
    </row>
    <row r="122" ht="15">
      <c r="B122" s="2"/>
    </row>
    <row r="123" ht="15">
      <c r="B123" s="2"/>
    </row>
    <row r="124" ht="12.75" customHeight="1">
      <c r="B124" s="2"/>
    </row>
    <row r="125" ht="15">
      <c r="B125" s="2"/>
    </row>
    <row r="126" ht="15">
      <c r="B126" s="2"/>
    </row>
    <row r="127" ht="15">
      <c r="B127" s="2"/>
    </row>
    <row r="128" ht="15">
      <c r="B128" s="2"/>
    </row>
    <row r="129" ht="15">
      <c r="B129" s="2"/>
    </row>
    <row r="130" ht="15">
      <c r="B130" s="2"/>
    </row>
    <row r="131" ht="15">
      <c r="B131" s="2"/>
    </row>
    <row r="132" ht="15">
      <c r="B132" s="2"/>
    </row>
    <row r="133" ht="15">
      <c r="B133" s="2"/>
    </row>
    <row r="134" ht="15">
      <c r="B134" s="2"/>
    </row>
    <row r="135" ht="15">
      <c r="B135" s="2"/>
    </row>
    <row r="136" ht="15">
      <c r="B136" s="2"/>
    </row>
    <row r="137" ht="15">
      <c r="B137" s="2"/>
    </row>
    <row r="138" ht="15">
      <c r="B138" s="2"/>
    </row>
    <row r="139" ht="15">
      <c r="B139" s="2"/>
    </row>
    <row r="140" ht="15">
      <c r="B140" s="2"/>
    </row>
    <row r="141" ht="15">
      <c r="B141" s="2"/>
    </row>
    <row r="142" ht="15">
      <c r="B142" s="2"/>
    </row>
    <row r="143" ht="15">
      <c r="B143" s="2"/>
    </row>
    <row r="144" ht="15">
      <c r="B144" s="2"/>
    </row>
    <row r="145" ht="15">
      <c r="B145" s="2"/>
    </row>
    <row r="146" ht="15">
      <c r="B146" s="2"/>
    </row>
    <row r="147" ht="15">
      <c r="B147" s="2"/>
    </row>
    <row r="148" ht="15">
      <c r="B148" s="2"/>
    </row>
    <row r="149" ht="15">
      <c r="B149" s="2"/>
    </row>
    <row r="150" ht="15">
      <c r="B150" s="2"/>
    </row>
    <row r="151" ht="15">
      <c r="B151" s="2"/>
    </row>
    <row r="152" ht="15">
      <c r="B152" s="2"/>
    </row>
    <row r="153" ht="15">
      <c r="B153" s="2"/>
    </row>
    <row r="154" ht="15">
      <c r="B154" s="2"/>
    </row>
    <row r="155" ht="15">
      <c r="B155" s="2"/>
    </row>
    <row r="156" ht="15">
      <c r="B156" s="2"/>
    </row>
    <row r="157" ht="15">
      <c r="B157" s="2"/>
    </row>
    <row r="158" ht="15">
      <c r="B158" s="2"/>
    </row>
    <row r="159" ht="15">
      <c r="B159" s="2"/>
    </row>
    <row r="160" ht="15">
      <c r="B160" s="2"/>
    </row>
    <row r="161" ht="15">
      <c r="B161" s="2"/>
    </row>
    <row r="162" ht="15">
      <c r="B162" s="2"/>
    </row>
    <row r="163" ht="15">
      <c r="B163" s="2"/>
    </row>
    <row r="164" ht="15">
      <c r="B164" s="2"/>
    </row>
    <row r="165" ht="15">
      <c r="B165" s="2"/>
    </row>
    <row r="166" ht="15">
      <c r="B166" s="2"/>
    </row>
    <row r="167" ht="15">
      <c r="B167" s="2"/>
    </row>
    <row r="168" ht="15">
      <c r="B168" s="2"/>
    </row>
    <row r="169" ht="15">
      <c r="B169" s="2"/>
    </row>
    <row r="170" ht="15">
      <c r="B170" s="2"/>
    </row>
    <row r="171" ht="15">
      <c r="B171" s="2"/>
    </row>
    <row r="172" ht="15">
      <c r="B172" s="2"/>
    </row>
    <row r="173" ht="15">
      <c r="B173" s="2"/>
    </row>
    <row r="174" ht="15">
      <c r="B174" s="2"/>
    </row>
    <row r="175" ht="15">
      <c r="B175" s="2"/>
    </row>
    <row r="176" ht="15">
      <c r="B176" s="2"/>
    </row>
    <row r="177" ht="15">
      <c r="B177" s="2"/>
    </row>
    <row r="178" ht="15">
      <c r="B178" s="2"/>
    </row>
    <row r="179" ht="15">
      <c r="B179" s="2"/>
    </row>
    <row r="180" ht="15">
      <c r="B180" s="2"/>
    </row>
    <row r="181" ht="15">
      <c r="B181" s="2"/>
    </row>
    <row r="182" ht="15">
      <c r="B182" s="2"/>
    </row>
    <row r="183" ht="15">
      <c r="B183" s="2"/>
    </row>
    <row r="184" ht="15">
      <c r="B184" s="2"/>
    </row>
    <row r="185" ht="15">
      <c r="B185" s="2"/>
    </row>
    <row r="186" ht="15">
      <c r="B186" s="2"/>
    </row>
    <row r="187" ht="15">
      <c r="B187" s="2"/>
    </row>
    <row r="188" ht="15">
      <c r="B188" s="2"/>
    </row>
    <row r="189" ht="15">
      <c r="B189" s="2"/>
    </row>
    <row r="190" ht="15">
      <c r="B190" s="2"/>
    </row>
    <row r="191" ht="15">
      <c r="B191" s="2"/>
    </row>
    <row r="192" ht="15">
      <c r="B192" s="2"/>
    </row>
    <row r="193" ht="15">
      <c r="B193" s="2"/>
    </row>
    <row r="194" ht="15">
      <c r="B194" s="2"/>
    </row>
    <row r="195" ht="15">
      <c r="B195" s="2"/>
    </row>
    <row r="196" ht="15">
      <c r="B196" s="2"/>
    </row>
    <row r="197" ht="15">
      <c r="B197" s="2"/>
    </row>
    <row r="198" ht="15">
      <c r="B198" s="2"/>
    </row>
    <row r="199" ht="15">
      <c r="B199" s="2"/>
    </row>
    <row r="200" ht="15">
      <c r="B200" s="2"/>
    </row>
    <row r="201" ht="15">
      <c r="B201" s="2"/>
    </row>
    <row r="202" ht="15">
      <c r="B202" s="2"/>
    </row>
    <row r="203" ht="15">
      <c r="B203" s="2"/>
    </row>
    <row r="204" ht="15">
      <c r="B204" s="2"/>
    </row>
    <row r="205" ht="15">
      <c r="B205" s="2"/>
    </row>
    <row r="206" ht="15">
      <c r="B206" s="2"/>
    </row>
    <row r="207" ht="15">
      <c r="B207" s="2"/>
    </row>
    <row r="208" ht="15">
      <c r="B208" s="2"/>
    </row>
    <row r="209" ht="15">
      <c r="B209" s="2"/>
    </row>
    <row r="210" ht="15">
      <c r="B210" s="2"/>
    </row>
    <row r="211" ht="15">
      <c r="B211" s="2"/>
    </row>
    <row r="212" ht="15">
      <c r="B212" s="2"/>
    </row>
    <row r="213" ht="15">
      <c r="B213" s="2"/>
    </row>
    <row r="214" ht="15">
      <c r="B214" s="2"/>
    </row>
    <row r="215" ht="15">
      <c r="B215" s="2"/>
    </row>
    <row r="216" ht="15">
      <c r="B216" s="2"/>
    </row>
    <row r="217" ht="15">
      <c r="B217" s="2"/>
    </row>
    <row r="218" ht="15">
      <c r="B218" s="2"/>
    </row>
    <row r="219" ht="15">
      <c r="B219" s="2"/>
    </row>
    <row r="220" ht="15">
      <c r="B220" s="2"/>
    </row>
    <row r="221" ht="15">
      <c r="B221" s="2"/>
    </row>
    <row r="222" ht="15">
      <c r="B222" s="2"/>
    </row>
    <row r="223" ht="15">
      <c r="B223" s="2"/>
    </row>
    <row r="225" ht="12.75" customHeight="1">
      <c r="B225" s="2"/>
    </row>
    <row r="226" ht="15">
      <c r="B226" s="2"/>
    </row>
    <row r="227" ht="15">
      <c r="B227" s="2"/>
    </row>
    <row r="228" ht="15">
      <c r="B228" s="2"/>
    </row>
    <row r="229" ht="12.75" customHeight="1">
      <c r="B229" s="2"/>
    </row>
    <row r="230" ht="21.75" customHeight="1">
      <c r="B230" s="2"/>
    </row>
    <row r="231" ht="15">
      <c r="B231" s="2"/>
    </row>
    <row r="232" ht="15">
      <c r="B232" s="2"/>
    </row>
    <row r="233" ht="15">
      <c r="B233" s="2"/>
    </row>
    <row r="234" ht="15">
      <c r="B234" s="2"/>
    </row>
    <row r="235" ht="15">
      <c r="B235" s="2"/>
    </row>
    <row r="236" ht="15">
      <c r="B236" s="2"/>
    </row>
    <row r="237" ht="15">
      <c r="B237" s="2"/>
    </row>
    <row r="238" ht="15">
      <c r="B238" s="2"/>
    </row>
    <row r="239" ht="15">
      <c r="B239" s="2"/>
    </row>
    <row r="240" ht="15">
      <c r="B240" s="2"/>
    </row>
    <row r="241" ht="15">
      <c r="B241" s="2"/>
    </row>
    <row r="242" ht="15">
      <c r="B242" s="2"/>
    </row>
    <row r="243" ht="15">
      <c r="B243" s="2"/>
    </row>
    <row r="244" ht="15">
      <c r="B244" s="2"/>
    </row>
    <row r="245" ht="15">
      <c r="B245" s="2"/>
    </row>
    <row r="246" ht="15">
      <c r="B246" s="2"/>
    </row>
    <row r="247" ht="15">
      <c r="B247" s="2"/>
    </row>
    <row r="248" ht="15">
      <c r="B248" s="2"/>
    </row>
    <row r="249" ht="15">
      <c r="B249" s="2"/>
    </row>
    <row r="250" ht="15">
      <c r="B250" s="2"/>
    </row>
    <row r="251" ht="15">
      <c r="B251" s="2"/>
    </row>
    <row r="252" ht="15">
      <c r="B252" s="2"/>
    </row>
    <row r="253" ht="15">
      <c r="B253" s="2"/>
    </row>
    <row r="254" ht="15">
      <c r="B254" s="2"/>
    </row>
    <row r="255" ht="15">
      <c r="B255" s="2"/>
    </row>
    <row r="256" ht="15">
      <c r="B256" s="2"/>
    </row>
    <row r="257" ht="15">
      <c r="B257" s="2"/>
    </row>
    <row r="258" ht="15">
      <c r="B258" s="2"/>
    </row>
    <row r="259" ht="15">
      <c r="B259" s="2"/>
    </row>
    <row r="260" ht="15">
      <c r="B260" s="2"/>
    </row>
    <row r="261" ht="15">
      <c r="B261" s="2"/>
    </row>
    <row r="262" ht="15">
      <c r="B262" s="2"/>
    </row>
    <row r="263" ht="15">
      <c r="B263" s="2"/>
    </row>
    <row r="264" ht="15">
      <c r="B264" s="2"/>
    </row>
    <row r="265" ht="12.75" customHeight="1">
      <c r="B265" s="2"/>
    </row>
    <row r="266" ht="15">
      <c r="B266" s="2"/>
    </row>
    <row r="267" ht="15">
      <c r="B267" s="2"/>
    </row>
    <row r="268" ht="15">
      <c r="B268" s="2"/>
    </row>
    <row r="269" ht="15">
      <c r="B269" s="2"/>
    </row>
    <row r="270" ht="15">
      <c r="B270" s="2"/>
    </row>
    <row r="271" ht="15">
      <c r="B271" s="2"/>
    </row>
    <row r="272" ht="15">
      <c r="B272" s="2"/>
    </row>
    <row r="273" ht="15">
      <c r="B273" s="2"/>
    </row>
    <row r="274" ht="15">
      <c r="B274" s="2"/>
    </row>
    <row r="275" ht="15">
      <c r="B275" s="2"/>
    </row>
    <row r="276" ht="15">
      <c r="B276" s="2"/>
    </row>
    <row r="277" ht="15">
      <c r="B277" s="2"/>
    </row>
    <row r="278" ht="15">
      <c r="B278" s="2"/>
    </row>
    <row r="279" ht="15">
      <c r="B279" s="2"/>
    </row>
    <row r="280" ht="15">
      <c r="B280" s="2"/>
    </row>
    <row r="281" ht="15">
      <c r="B281" s="2"/>
    </row>
    <row r="282" ht="15">
      <c r="B282" s="2"/>
    </row>
    <row r="283" ht="15">
      <c r="B283" s="2"/>
    </row>
    <row r="284" ht="15">
      <c r="B284" s="2"/>
    </row>
    <row r="285" ht="15">
      <c r="B285" s="2"/>
    </row>
    <row r="286" ht="15">
      <c r="B286" s="2"/>
    </row>
    <row r="287" ht="15">
      <c r="B287" s="2"/>
    </row>
    <row r="288" ht="15">
      <c r="B288" s="2"/>
    </row>
    <row r="289" ht="15">
      <c r="B289" s="2"/>
    </row>
    <row r="290" ht="15">
      <c r="B290" s="2"/>
    </row>
    <row r="291" ht="15">
      <c r="B291" s="2"/>
    </row>
    <row r="292" ht="15">
      <c r="B292" s="2"/>
    </row>
    <row r="293" ht="15">
      <c r="B293" s="2"/>
    </row>
    <row r="294" ht="15">
      <c r="B294" s="2"/>
    </row>
    <row r="295" ht="15">
      <c r="B295" s="2"/>
    </row>
    <row r="296" ht="15">
      <c r="B296" s="2"/>
    </row>
    <row r="297" ht="15">
      <c r="B297" s="2"/>
    </row>
    <row r="298" ht="15">
      <c r="B298" s="2"/>
    </row>
    <row r="299" ht="15">
      <c r="B299" s="2"/>
    </row>
    <row r="300" ht="15">
      <c r="B300" s="2"/>
    </row>
    <row r="301" ht="15">
      <c r="B301" s="2"/>
    </row>
    <row r="302" ht="15">
      <c r="B302" s="2"/>
    </row>
    <row r="303" ht="15">
      <c r="B303" s="2"/>
    </row>
    <row r="304" ht="15">
      <c r="B304" s="2"/>
    </row>
    <row r="305" ht="15">
      <c r="B305" s="2"/>
    </row>
    <row r="306" ht="15">
      <c r="B306" s="2"/>
    </row>
    <row r="307" ht="15">
      <c r="B307" s="2"/>
    </row>
    <row r="308" ht="15">
      <c r="B308" s="2"/>
    </row>
    <row r="309" ht="15">
      <c r="B309" s="2"/>
    </row>
    <row r="310" ht="15">
      <c r="B310" s="2"/>
    </row>
    <row r="311" ht="15">
      <c r="B311" s="2"/>
    </row>
    <row r="312" ht="15">
      <c r="B312" s="2"/>
    </row>
    <row r="313" ht="15">
      <c r="B313" s="2"/>
    </row>
    <row r="314" ht="15">
      <c r="B314" s="2"/>
    </row>
    <row r="315" ht="15">
      <c r="B315" s="2"/>
    </row>
    <row r="316" ht="15">
      <c r="B316" s="2"/>
    </row>
    <row r="317" ht="15">
      <c r="B317" s="2"/>
    </row>
    <row r="318" ht="15">
      <c r="B318" s="2"/>
    </row>
    <row r="319" ht="15">
      <c r="B319" s="2"/>
    </row>
    <row r="320" ht="15">
      <c r="B320" s="2"/>
    </row>
    <row r="321" ht="15">
      <c r="B321" s="2"/>
    </row>
    <row r="322" ht="15">
      <c r="B322" s="2"/>
    </row>
    <row r="323" ht="15">
      <c r="B323" s="2"/>
    </row>
    <row r="324" ht="15">
      <c r="B324" s="2"/>
    </row>
    <row r="325" ht="15">
      <c r="B325" s="2"/>
    </row>
    <row r="326" ht="15">
      <c r="B326" s="2"/>
    </row>
    <row r="327" ht="15">
      <c r="B327" s="2"/>
    </row>
    <row r="328" ht="15">
      <c r="B328" s="2"/>
    </row>
    <row r="329" ht="15">
      <c r="B329" s="2"/>
    </row>
  </sheetData>
  <sheetProtection/>
  <mergeCells count="7">
    <mergeCell ref="A1:G1"/>
    <mergeCell ref="E3:E4"/>
    <mergeCell ref="F3:G3"/>
    <mergeCell ref="C3:C4"/>
    <mergeCell ref="D3:D4"/>
    <mergeCell ref="A3:A4"/>
    <mergeCell ref="B3:B4"/>
  </mergeCells>
  <printOptions/>
  <pageMargins left="0.7" right="0.7" top="0.75" bottom="0.75" header="0.3" footer="0.3"/>
  <pageSetup horizontalDpi="600" verticalDpi="600" orientation="portrait" paperSize="9" scale="85" r:id="rId1"/>
  <rowBreaks count="1" manualBreakCount="1">
    <brk id="6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Anna</cp:lastModifiedBy>
  <cp:lastPrinted>2013-08-29T11:26:57Z</cp:lastPrinted>
  <dcterms:created xsi:type="dcterms:W3CDTF">2013-08-29T11:19:37Z</dcterms:created>
  <dcterms:modified xsi:type="dcterms:W3CDTF">2013-08-29T12:48:57Z</dcterms:modified>
  <cp:category/>
  <cp:version/>
  <cp:contentType/>
  <cp:contentStatus/>
</cp:coreProperties>
</file>