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Лист1" sheetId="1" r:id="rId1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<sst xmlns="http://schemas.openxmlformats.org/spreadsheetml/2006/main" count="126" uniqueCount="93">
  <si>
    <t>№ п\п</t>
  </si>
  <si>
    <t>Показатель</t>
  </si>
  <si>
    <t xml:space="preserve">Темп роста в % </t>
  </si>
  <si>
    <t>Удельный вес в общем объеме</t>
  </si>
  <si>
    <t xml:space="preserve"> январь-сентябрь 2013</t>
  </si>
  <si>
    <t>январь-сентябрь 2012</t>
  </si>
  <si>
    <t>в 2012</t>
  </si>
  <si>
    <t>в 2013</t>
  </si>
  <si>
    <t>Отгружено товаров собственного производства, выполнено работ и услуг собственными силами по крупным и средним предприятиям осуществляющим промышленную деятельность</t>
  </si>
  <si>
    <t>темп роста к предыдущему году</t>
  </si>
  <si>
    <t>в том числе по видам деятельности:</t>
  </si>
  <si>
    <t>Добыча полезных ископаемых</t>
  </si>
  <si>
    <t>Обрабатывающие производства</t>
  </si>
  <si>
    <t xml:space="preserve"> - пр-во крупы, муки грубого  помола, гранул и пр. продуктов из зерновых культур</t>
  </si>
  <si>
    <t xml:space="preserve"> - пр-во мяса и пищевых субпродуктов КРС, свиней, овец, коз, животных семейства лошадиных</t>
  </si>
  <si>
    <t xml:space="preserve"> - пр-во неочищенных растительных масел</t>
  </si>
  <si>
    <t xml:space="preserve"> - пр-во муки из зерновых и растительных культур и готовых мучных смесей и теста для выпечки</t>
  </si>
  <si>
    <t>- текстильное и швейное производство</t>
  </si>
  <si>
    <t>- обработка древесины и производство изделий из дерева и пробки кроме мебели</t>
  </si>
  <si>
    <t>- издательская и полиграфическая деят-ть</t>
  </si>
  <si>
    <t>- пр-во прочих неметаллич.изделий</t>
  </si>
  <si>
    <t>- пр-во готовых металлич.изделий</t>
  </si>
  <si>
    <t>- производство мебели и прочей продукции</t>
  </si>
  <si>
    <t>- обработка вторичного сырья</t>
  </si>
  <si>
    <t>- предоставление услуг по ремонту, техническому обслуживанию и переделке железнодорожных локомотивов, трамвайных и прочих моторных вагонов и подвижного состава</t>
  </si>
  <si>
    <t>Производство, передача эл.энергии, газа, пара и горячей воды</t>
  </si>
  <si>
    <t>Производство продукции в натуральном выражении по крупным и средним организациям</t>
  </si>
  <si>
    <t>Мясо и субпродукты пищевых убойных животных</t>
  </si>
  <si>
    <t>Свинина парная, остывшая, охлажденная</t>
  </si>
  <si>
    <t>Масла растительные нерафинированные</t>
  </si>
  <si>
    <t>Масла соевое, арахисовое, иливковое, подсолнечное</t>
  </si>
  <si>
    <t>Мука из зерновых культур, овощных</t>
  </si>
  <si>
    <t>Мука пшеничная и пшенично-ржаная</t>
  </si>
  <si>
    <t>Мука пшеничная высшего сорта</t>
  </si>
  <si>
    <t>Мука пшеничная первого сорта</t>
  </si>
  <si>
    <t>Услуги по ремонту, техническому обслуживанию</t>
  </si>
  <si>
    <t>Оборот крупных и средних организаций города, всего:</t>
  </si>
  <si>
    <t>- производство одежды</t>
  </si>
  <si>
    <t>- пр-во судов, летательных и космических аппаратов и прочих транспортных средств</t>
  </si>
  <si>
    <t>Образование</t>
  </si>
  <si>
    <t>Здравоохранение и предоставление соцуслуг</t>
  </si>
  <si>
    <t>Организация отдыха и развлечений, культуры и спорта</t>
  </si>
  <si>
    <t>Прочие</t>
  </si>
  <si>
    <t>Сельское хозяйство</t>
  </si>
  <si>
    <t>Транспорт (сухоп. и вспомог.трансп.деят-ть)</t>
  </si>
  <si>
    <t>Связь</t>
  </si>
  <si>
    <t>Строительство</t>
  </si>
  <si>
    <t>Торговля (оптовая, розничная и др.)</t>
  </si>
  <si>
    <t>Деятельность гостиниц и ресторанов</t>
  </si>
  <si>
    <t>Операции с недвижимым имуществом</t>
  </si>
  <si>
    <t>Предоставление прочих видов услуг</t>
  </si>
  <si>
    <t>Гос управление и обеспеч. Военной без.</t>
  </si>
  <si>
    <t xml:space="preserve">Удаление сточных вод, отходов </t>
  </si>
  <si>
    <t>Индекс промышленного производства</t>
  </si>
  <si>
    <t>Среднесписочная численность всего по городу, крупные и средние</t>
  </si>
  <si>
    <t xml:space="preserve">в т.ч. </t>
  </si>
  <si>
    <t>крупные и средние</t>
  </si>
  <si>
    <t>малые предприятия</t>
  </si>
  <si>
    <t>с численностью до 15 чел</t>
  </si>
  <si>
    <t>ФОТ всего, тыс. руб.</t>
  </si>
  <si>
    <t xml:space="preserve">Среднемесячная  з/п тыс. руб. </t>
  </si>
  <si>
    <t>Задолженность по заработной плате</t>
  </si>
  <si>
    <t xml:space="preserve">Прибыль прибыльных предприятий по крупным и средним, тыс. руб. </t>
  </si>
  <si>
    <t xml:space="preserve">Убыток убыточных предприятий по крупным и средним, тыс. руб., </t>
  </si>
  <si>
    <t>Сальдированный результат по крупным и средним предприятиям, тыс. руб.,</t>
  </si>
  <si>
    <t>Всего организаций</t>
  </si>
  <si>
    <t>Количество организаций, получивших прибыль</t>
  </si>
  <si>
    <t>Количество организаций, получивших убыток</t>
  </si>
  <si>
    <t>Доля прибыльных организаций</t>
  </si>
  <si>
    <t>Доля убыточных организаций</t>
  </si>
  <si>
    <t>Уровень регистрируемой безработицы</t>
  </si>
  <si>
    <t>Оборот оптовой торговли по крупным и средним, тыс. руб.</t>
  </si>
  <si>
    <t>Оборот розничной торговли  во всех каналах реализации, тыс. руб</t>
  </si>
  <si>
    <t>крупных и средних организаций</t>
  </si>
  <si>
    <t>субъектов малого и среднего предпринимательства</t>
  </si>
  <si>
    <t>розничных рынков и ярмарок</t>
  </si>
  <si>
    <t>Оборот общественного питания, тыс. руб.</t>
  </si>
  <si>
    <t xml:space="preserve">Индекс физического объема оборота розничной торговли </t>
  </si>
  <si>
    <t>Индекс физического объема оборота общественного питания</t>
  </si>
  <si>
    <t xml:space="preserve">Материалы строительные нерудные </t>
  </si>
  <si>
    <t xml:space="preserve">Гранулы каменные, крошка и порошок </t>
  </si>
  <si>
    <t>Галька, гравий, щебень</t>
  </si>
  <si>
    <t xml:space="preserve">Услуги про пр-ву одежды </t>
  </si>
  <si>
    <t xml:space="preserve">Блоки из ячеистого бетона </t>
  </si>
  <si>
    <t xml:space="preserve">Конструкции строительные сборные из стали </t>
  </si>
  <si>
    <t xml:space="preserve">Электропроводка комплектная для автомобильных средств </t>
  </si>
  <si>
    <t>Изделия крепежные , винты мелкие крепежные</t>
  </si>
  <si>
    <t xml:space="preserve">Части и принадлежности для автотранспортных средств </t>
  </si>
  <si>
    <t xml:space="preserve"> Мебель </t>
  </si>
  <si>
    <t xml:space="preserve">мебель для офисов </t>
  </si>
  <si>
    <t xml:space="preserve">Тепловая энергия </t>
  </si>
  <si>
    <t xml:space="preserve">Тепловая энергия, отпущенная котельными </t>
  </si>
  <si>
    <t xml:space="preserve">Уточненная информация по  отдельным показателям                                                                                                                               социально-экономического развития г.Новошахтинска                                                                                                                                                                                                                   за январь-сентябрь 2013 года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</si>
</sst>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 Cyr"/>
      <family val="2"/>
    </font>
    <font>
      <sz val="10"/>
      <color indexed="8"/>
      <name val="Arial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65" fontId="2" fillId="33" borderId="10" xfId="0" applyNumberFormat="1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horizontal="center" vertical="center"/>
      <protection locked="0"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33" borderId="10" xfId="0" applyNumberFormat="1" applyFont="1" applyFill="1" applyBorder="1" applyAlignment="1" applyProtection="1">
      <alignment horizontal="center" vertical="center"/>
      <protection/>
    </xf>
    <xf numFmtId="165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9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vertical="top" wrapText="1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165" fontId="11" fillId="0" borderId="10" xfId="0" applyNumberFormat="1" applyFon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 wrapText="1"/>
      <protection locked="0"/>
    </xf>
    <xf numFmtId="16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165" fontId="8" fillId="0" borderId="12" xfId="0" applyNumberFormat="1" applyFont="1" applyFill="1" applyBorder="1" applyAlignment="1" applyProtection="1">
      <alignment horizontal="center" vertical="center"/>
      <protection locked="0"/>
    </xf>
    <xf numFmtId="166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6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/>
      <protection locked="0"/>
    </xf>
    <xf numFmtId="165" fontId="6" fillId="33" borderId="11" xfId="0" applyNumberFormat="1" applyFont="1" applyFill="1" applyBorder="1" applyAlignment="1" applyProtection="1">
      <alignment horizontal="center" vertical="center"/>
      <protection locked="0"/>
    </xf>
    <xf numFmtId="166" fontId="6" fillId="33" borderId="11" xfId="55" applyNumberFormat="1" applyFont="1" applyFill="1" applyBorder="1" applyAlignment="1" applyProtection="1">
      <alignment horizontal="center" vertical="center"/>
      <protection locked="0"/>
    </xf>
    <xf numFmtId="2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64" fontId="8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34" borderId="11" xfId="55" applyNumberFormat="1" applyFont="1" applyFill="1" applyBorder="1" applyAlignment="1" applyProtection="1">
      <alignment horizontal="center" vertical="center"/>
      <protection locked="0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12" fillId="33" borderId="11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165" fontId="8" fillId="0" borderId="11" xfId="0" applyNumberFormat="1" applyFont="1" applyBorder="1" applyAlignment="1" applyProtection="1">
      <alignment horizontal="center" vertical="center"/>
      <protection locked="0"/>
    </xf>
    <xf numFmtId="2" fontId="10" fillId="0" borderId="11" xfId="0" applyNumberFormat="1" applyFon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/>
      <protection locked="0"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166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1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 wrapText="1"/>
      <protection locked="0"/>
    </xf>
    <xf numFmtId="166" fontId="8" fillId="33" borderId="11" xfId="55" applyNumberFormat="1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left" vertical="top" wrapText="1"/>
      <protection locked="0"/>
    </xf>
    <xf numFmtId="165" fontId="6" fillId="33" borderId="13" xfId="0" applyNumberFormat="1" applyFont="1" applyFill="1" applyBorder="1" applyAlignment="1" applyProtection="1">
      <alignment horizontal="center" vertical="center"/>
      <protection locked="0"/>
    </xf>
    <xf numFmtId="166" fontId="8" fillId="33" borderId="13" xfId="55" applyNumberFormat="1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8" fillId="0" borderId="13" xfId="5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/>
      <protection locked="0"/>
    </xf>
    <xf numFmtId="165" fontId="6" fillId="35" borderId="13" xfId="0" applyNumberFormat="1" applyFont="1" applyFill="1" applyBorder="1" applyAlignment="1" applyProtection="1">
      <alignment horizontal="center" vertical="center"/>
      <protection locked="0"/>
    </xf>
    <xf numFmtId="165" fontId="6" fillId="35" borderId="11" xfId="0" applyNumberFormat="1" applyFont="1" applyFill="1" applyBorder="1" applyAlignment="1" applyProtection="1">
      <alignment horizontal="center" vertical="center"/>
      <protection locked="0"/>
    </xf>
    <xf numFmtId="165" fontId="6" fillId="35" borderId="0" xfId="0" applyNumberFormat="1" applyFont="1" applyFill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3"/>
  <sheetViews>
    <sheetView tabSelected="1" view="pageBreakPreview" zoomScale="60" zoomScalePageLayoutView="0" workbookViewId="0" topLeftCell="A1">
      <pane xSplit="2" ySplit="4" topLeftCell="C8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5" sqref="D65"/>
    </sheetView>
  </sheetViews>
  <sheetFormatPr defaultColWidth="9.140625" defaultRowHeight="15"/>
  <cols>
    <col min="1" max="1" width="4.8515625" style="1" customWidth="1"/>
    <col min="2" max="2" width="39.57421875" style="104" customWidth="1"/>
    <col min="3" max="3" width="12.8515625" style="2" customWidth="1"/>
    <col min="4" max="4" width="12.421875" style="2" customWidth="1"/>
    <col min="5" max="8" width="9.140625" style="2" customWidth="1"/>
    <col min="9" max="16384" width="9.140625" style="2" customWidth="1"/>
  </cols>
  <sheetData>
    <row r="1" spans="1:7" ht="40.5" customHeight="1">
      <c r="A1" s="105" t="s">
        <v>92</v>
      </c>
      <c r="B1" s="105"/>
      <c r="C1" s="105"/>
      <c r="D1" s="105"/>
      <c r="E1" s="105"/>
      <c r="F1" s="105"/>
      <c r="G1" s="105"/>
    </row>
    <row r="2" ht="15">
      <c r="B2" s="3"/>
    </row>
    <row r="3" spans="1:7" s="5" customFormat="1" ht="24" customHeight="1">
      <c r="A3" s="109" t="s">
        <v>0</v>
      </c>
      <c r="B3" s="110" t="s">
        <v>1</v>
      </c>
      <c r="C3" s="106" t="s">
        <v>4</v>
      </c>
      <c r="D3" s="106" t="s">
        <v>5</v>
      </c>
      <c r="E3" s="107" t="s">
        <v>2</v>
      </c>
      <c r="F3" s="108" t="s">
        <v>3</v>
      </c>
      <c r="G3" s="108"/>
    </row>
    <row r="4" spans="1:7" s="5" customFormat="1" ht="48.75" customHeight="1">
      <c r="A4" s="109"/>
      <c r="B4" s="110"/>
      <c r="C4" s="106"/>
      <c r="D4" s="106"/>
      <c r="E4" s="107"/>
      <c r="F4" s="4" t="s">
        <v>7</v>
      </c>
      <c r="G4" s="4" t="s">
        <v>6</v>
      </c>
    </row>
    <row r="5" spans="1:7" s="5" customFormat="1" ht="76.5">
      <c r="A5" s="6">
        <v>1</v>
      </c>
      <c r="B5" s="7" t="s">
        <v>8</v>
      </c>
      <c r="C5" s="11">
        <f>C8+C10+C36</f>
        <v>1725091</v>
      </c>
      <c r="D5" s="12">
        <f>D8+D10+D36</f>
        <v>1537550</v>
      </c>
      <c r="E5" s="9">
        <f>C5/D5</f>
        <v>1.1219739195473317</v>
      </c>
      <c r="F5" s="10">
        <f>F8+F10+F36</f>
        <v>100.00000000000001</v>
      </c>
      <c r="G5" s="10">
        <f>G8+G10+G36</f>
        <v>100</v>
      </c>
    </row>
    <row r="6" spans="1:7" s="5" customFormat="1" ht="15">
      <c r="A6" s="13"/>
      <c r="B6" s="14" t="s">
        <v>9</v>
      </c>
      <c r="C6" s="15">
        <f>C5/D5*100</f>
        <v>112.19739195473318</v>
      </c>
      <c r="D6" s="16"/>
      <c r="E6" s="17"/>
      <c r="F6" s="18"/>
      <c r="G6" s="18"/>
    </row>
    <row r="7" spans="1:7" s="5" customFormat="1" ht="15">
      <c r="A7" s="13"/>
      <c r="B7" s="14" t="s">
        <v>10</v>
      </c>
      <c r="C7" s="19"/>
      <c r="D7" s="16"/>
      <c r="E7" s="17"/>
      <c r="F7" s="18"/>
      <c r="G7" s="18"/>
    </row>
    <row r="8" spans="1:7" s="5" customFormat="1" ht="15">
      <c r="A8" s="13"/>
      <c r="B8" s="20" t="s">
        <v>11</v>
      </c>
      <c r="C8" s="21">
        <v>74435</v>
      </c>
      <c r="D8" s="22">
        <v>94780</v>
      </c>
      <c r="E8" s="23">
        <f>C8/D8</f>
        <v>0.7853450094956742</v>
      </c>
      <c r="F8" s="24">
        <f>C8/C5*100</f>
        <v>4.3148448400693065</v>
      </c>
      <c r="G8" s="24">
        <f>D8/D5*100</f>
        <v>6.16435237878443</v>
      </c>
    </row>
    <row r="9" spans="1:7" s="5" customFormat="1" ht="15">
      <c r="A9" s="13"/>
      <c r="B9" s="14" t="s">
        <v>9</v>
      </c>
      <c r="C9" s="25">
        <f>C8/D8*100</f>
        <v>78.53450094956742</v>
      </c>
      <c r="D9" s="26"/>
      <c r="E9" s="23"/>
      <c r="F9" s="24"/>
      <c r="G9" s="24"/>
    </row>
    <row r="10" spans="1:7" s="5" customFormat="1" ht="15">
      <c r="A10" s="13"/>
      <c r="B10" s="20" t="s">
        <v>12</v>
      </c>
      <c r="C10" s="21">
        <f>C20+C22+C24+C26+C28+C30+C32+C34+C14+C18</f>
        <v>1253215</v>
      </c>
      <c r="D10" s="21">
        <f>D20+D22+D24+D26+D28+D30+D32+D34</f>
        <v>1045574</v>
      </c>
      <c r="E10" s="27">
        <f>C10/D10</f>
        <v>1.1985904393184987</v>
      </c>
      <c r="F10" s="24">
        <f>SUM(F14,F18,F20,F22,F24,F26,F28,F30,F32,F34)</f>
        <v>72.64631257133682</v>
      </c>
      <c r="G10" s="24">
        <f>G20+G22+G24+G26+G28+G30+G32+G34</f>
        <v>68.00260154141328</v>
      </c>
    </row>
    <row r="11" spans="1:7" s="5" customFormat="1" ht="15">
      <c r="A11" s="13"/>
      <c r="B11" s="14" t="s">
        <v>9</v>
      </c>
      <c r="C11" s="25">
        <f>C10/D10*100</f>
        <v>119.85904393184987</v>
      </c>
      <c r="D11" s="25"/>
      <c r="E11" s="27"/>
      <c r="F11" s="24"/>
      <c r="G11" s="24"/>
    </row>
    <row r="12" spans="1:7" s="5" customFormat="1" ht="28.5" customHeight="1">
      <c r="A12" s="13"/>
      <c r="B12" s="28" t="s">
        <v>13</v>
      </c>
      <c r="C12" s="25"/>
      <c r="D12" s="25"/>
      <c r="E12" s="27"/>
      <c r="F12" s="24"/>
      <c r="G12" s="24"/>
    </row>
    <row r="13" spans="1:7" s="5" customFormat="1" ht="17.25" customHeight="1">
      <c r="A13" s="13"/>
      <c r="B13" s="14" t="s">
        <v>9</v>
      </c>
      <c r="C13" s="25"/>
      <c r="D13" s="25"/>
      <c r="E13" s="27"/>
      <c r="F13" s="24"/>
      <c r="G13" s="24"/>
    </row>
    <row r="14" spans="1:7" s="5" customFormat="1" ht="39" customHeight="1">
      <c r="A14" s="13"/>
      <c r="B14" s="28" t="s">
        <v>14</v>
      </c>
      <c r="C14" s="21">
        <v>1457</v>
      </c>
      <c r="D14" s="25"/>
      <c r="E14" s="27"/>
      <c r="F14" s="29">
        <f>C14/C5*100</f>
        <v>0.08445931258119137</v>
      </c>
      <c r="G14" s="24"/>
    </row>
    <row r="15" spans="1:7" s="5" customFormat="1" ht="15.75" customHeight="1">
      <c r="A15" s="13"/>
      <c r="B15" s="14" t="s">
        <v>9</v>
      </c>
      <c r="C15" s="25"/>
      <c r="D15" s="25"/>
      <c r="E15" s="27"/>
      <c r="F15" s="24"/>
      <c r="G15" s="24"/>
    </row>
    <row r="16" spans="1:7" s="5" customFormat="1" ht="15.75" customHeight="1">
      <c r="A16" s="13"/>
      <c r="B16" s="14" t="s">
        <v>15</v>
      </c>
      <c r="C16" s="25"/>
      <c r="D16" s="25"/>
      <c r="E16" s="27"/>
      <c r="F16" s="24"/>
      <c r="G16" s="24"/>
    </row>
    <row r="17" spans="1:7" s="5" customFormat="1" ht="15.75" customHeight="1">
      <c r="A17" s="13"/>
      <c r="B17" s="14" t="s">
        <v>9</v>
      </c>
      <c r="C17" s="25"/>
      <c r="D17" s="25"/>
      <c r="E17" s="27"/>
      <c r="F17" s="24"/>
      <c r="G17" s="24"/>
    </row>
    <row r="18" spans="1:7" s="5" customFormat="1" ht="39.75" customHeight="1">
      <c r="A18" s="13"/>
      <c r="B18" s="28" t="s">
        <v>16</v>
      </c>
      <c r="C18" s="25">
        <v>360</v>
      </c>
      <c r="D18" s="25"/>
      <c r="E18" s="27"/>
      <c r="F18" s="29">
        <f>C18/C5*100</f>
        <v>0.020868464330287505</v>
      </c>
      <c r="G18" s="24"/>
    </row>
    <row r="19" spans="1:7" s="5" customFormat="1" ht="15">
      <c r="A19" s="13"/>
      <c r="B19" s="14" t="s">
        <v>9</v>
      </c>
      <c r="C19" s="25"/>
      <c r="D19" s="25"/>
      <c r="E19" s="27"/>
      <c r="F19" s="24"/>
      <c r="G19" s="24"/>
    </row>
    <row r="20" spans="1:7" s="5" customFormat="1" ht="15">
      <c r="A20" s="30"/>
      <c r="B20" s="31" t="s">
        <v>17</v>
      </c>
      <c r="C20" s="32">
        <f>149734+224351</f>
        <v>374085</v>
      </c>
      <c r="D20" s="33">
        <v>274719</v>
      </c>
      <c r="E20" s="27">
        <f>C20/D20</f>
        <v>1.3617005012394483</v>
      </c>
      <c r="F20" s="34">
        <f>C20/C5*100</f>
        <v>21.68494299721</v>
      </c>
      <c r="G20" s="34">
        <f>D20/D5*100</f>
        <v>17.867321387922345</v>
      </c>
    </row>
    <row r="21" spans="1:7" s="5" customFormat="1" ht="15">
      <c r="A21" s="30"/>
      <c r="B21" s="14" t="s">
        <v>9</v>
      </c>
      <c r="C21" s="15">
        <f>C20/D20*100</f>
        <v>136.17005012394483</v>
      </c>
      <c r="D21" s="35"/>
      <c r="E21" s="27"/>
      <c r="F21" s="34"/>
      <c r="G21" s="34"/>
    </row>
    <row r="22" spans="1:7" s="5" customFormat="1" ht="25.5">
      <c r="A22" s="30"/>
      <c r="B22" s="31" t="s">
        <v>18</v>
      </c>
      <c r="C22" s="15">
        <v>1198</v>
      </c>
      <c r="D22" s="35">
        <v>972</v>
      </c>
      <c r="E22" s="27">
        <f>C22/D22</f>
        <v>1.2325102880658436</v>
      </c>
      <c r="F22" s="34">
        <f>C22/C5*100</f>
        <v>0.06944561185467897</v>
      </c>
      <c r="G22" s="34">
        <f>D22/D5*100</f>
        <v>0.06321745634288316</v>
      </c>
    </row>
    <row r="23" spans="1:7" s="5" customFormat="1" ht="15">
      <c r="A23" s="30"/>
      <c r="B23" s="14" t="s">
        <v>9</v>
      </c>
      <c r="C23" s="15">
        <f>C22/D22*100</f>
        <v>123.25102880658436</v>
      </c>
      <c r="D23" s="35"/>
      <c r="E23" s="27"/>
      <c r="F23" s="34"/>
      <c r="G23" s="34"/>
    </row>
    <row r="24" spans="1:7" s="5" customFormat="1" ht="15">
      <c r="A24" s="13"/>
      <c r="B24" s="31" t="s">
        <v>19</v>
      </c>
      <c r="C24" s="32">
        <v>14136</v>
      </c>
      <c r="D24" s="33">
        <v>12779</v>
      </c>
      <c r="E24" s="27">
        <f>C24/D24</f>
        <v>1.1061898427106973</v>
      </c>
      <c r="F24" s="34">
        <f>C24/C5*100</f>
        <v>0.8194350327026226</v>
      </c>
      <c r="G24" s="34">
        <f>D24/D5*100</f>
        <v>0.8311274430099834</v>
      </c>
    </row>
    <row r="25" spans="1:7" s="5" customFormat="1" ht="15">
      <c r="A25" s="13"/>
      <c r="B25" s="14" t="s">
        <v>9</v>
      </c>
      <c r="C25" s="15">
        <f>C24/D24*100</f>
        <v>110.61898427106973</v>
      </c>
      <c r="D25" s="35"/>
      <c r="E25" s="27"/>
      <c r="F25" s="34"/>
      <c r="G25" s="34"/>
    </row>
    <row r="26" spans="1:7" s="5" customFormat="1" ht="15">
      <c r="A26" s="13"/>
      <c r="B26" s="31" t="s">
        <v>20</v>
      </c>
      <c r="C26" s="32">
        <v>4140</v>
      </c>
      <c r="D26" s="33">
        <v>3521</v>
      </c>
      <c r="E26" s="27">
        <f>C26/D26</f>
        <v>1.1758023288838397</v>
      </c>
      <c r="F26" s="34">
        <f>C26/C5*100</f>
        <v>0.2399873397983063</v>
      </c>
      <c r="G26" s="34">
        <f>D26/D5*100</f>
        <v>0.229000682904621</v>
      </c>
    </row>
    <row r="27" spans="1:7" s="5" customFormat="1" ht="15">
      <c r="A27" s="13"/>
      <c r="B27" s="14" t="s">
        <v>9</v>
      </c>
      <c r="C27" s="15">
        <f>C26/D26*100</f>
        <v>117.58023288838397</v>
      </c>
      <c r="D27" s="35"/>
      <c r="E27" s="27"/>
      <c r="F27" s="34"/>
      <c r="G27" s="34"/>
    </row>
    <row r="28" spans="1:7" s="5" customFormat="1" ht="15">
      <c r="A28" s="13"/>
      <c r="B28" s="31" t="s">
        <v>21</v>
      </c>
      <c r="C28" s="32">
        <f>534272+59129+788</f>
        <v>594189</v>
      </c>
      <c r="D28" s="33">
        <f>517669+51+3282+960</f>
        <v>521962</v>
      </c>
      <c r="E28" s="27">
        <f>C28/D28</f>
        <v>1.1383759737298884</v>
      </c>
      <c r="F28" s="34">
        <f>C28/C5*100</f>
        <v>34.44392208874778</v>
      </c>
      <c r="G28" s="34">
        <f>D28/D5*100</f>
        <v>33.94764397905759</v>
      </c>
    </row>
    <row r="29" spans="1:7" s="5" customFormat="1" ht="15">
      <c r="A29" s="13"/>
      <c r="B29" s="14" t="s">
        <v>9</v>
      </c>
      <c r="C29" s="15">
        <f>C28/D28*100</f>
        <v>113.83759737298884</v>
      </c>
      <c r="D29" s="35"/>
      <c r="E29" s="27"/>
      <c r="F29" s="34"/>
      <c r="G29" s="34"/>
    </row>
    <row r="30" spans="1:7" s="5" customFormat="1" ht="15">
      <c r="A30" s="13"/>
      <c r="B30" s="31" t="s">
        <v>22</v>
      </c>
      <c r="C30" s="32">
        <f>48645+1305</f>
        <v>49950</v>
      </c>
      <c r="D30" s="33">
        <f>35231+1020</f>
        <v>36251</v>
      </c>
      <c r="E30" s="27">
        <f>C30/D30</f>
        <v>1.3778930236407272</v>
      </c>
      <c r="F30" s="34">
        <f>C30/C5*100</f>
        <v>2.895499425827391</v>
      </c>
      <c r="G30" s="34">
        <f>D30/D5*100</f>
        <v>2.3577119443270136</v>
      </c>
    </row>
    <row r="31" spans="1:7" s="5" customFormat="1" ht="15">
      <c r="A31" s="13"/>
      <c r="B31" s="14" t="s">
        <v>9</v>
      </c>
      <c r="C31" s="15">
        <f>C30/D30*100</f>
        <v>137.7893023640727</v>
      </c>
      <c r="D31" s="35"/>
      <c r="E31" s="27"/>
      <c r="F31" s="34"/>
      <c r="G31" s="34"/>
    </row>
    <row r="32" spans="1:7" s="5" customFormat="1" ht="15">
      <c r="A32" s="13"/>
      <c r="B32" s="31" t="s">
        <v>23</v>
      </c>
      <c r="C32" s="32">
        <v>10274</v>
      </c>
      <c r="D32" s="33">
        <v>18034</v>
      </c>
      <c r="E32" s="27">
        <f>C32/D32</f>
        <v>0.5697016746146168</v>
      </c>
      <c r="F32" s="34">
        <f>C32/C5*100</f>
        <v>0.5955627848038161</v>
      </c>
      <c r="G32" s="34">
        <f>D32/D5*100</f>
        <v>1.172904946180612</v>
      </c>
    </row>
    <row r="33" spans="1:7" s="5" customFormat="1" ht="15">
      <c r="A33" s="13"/>
      <c r="B33" s="14" t="s">
        <v>9</v>
      </c>
      <c r="C33" s="15">
        <f>C32/D32*100</f>
        <v>56.970167461461685</v>
      </c>
      <c r="D33" s="35"/>
      <c r="E33" s="27"/>
      <c r="F33" s="34"/>
      <c r="G33" s="34"/>
    </row>
    <row r="34" spans="1:7" ht="63.75">
      <c r="A34" s="13"/>
      <c r="B34" s="31" t="s">
        <v>24</v>
      </c>
      <c r="C34" s="32">
        <v>203426</v>
      </c>
      <c r="D34" s="33">
        <v>177336</v>
      </c>
      <c r="E34" s="27">
        <f>C34/D34</f>
        <v>1.1471218477917626</v>
      </c>
      <c r="F34" s="34">
        <f>C34/C5*100</f>
        <v>11.79218951348074</v>
      </c>
      <c r="G34" s="34">
        <f>D34/D5*100</f>
        <v>11.533673701668238</v>
      </c>
    </row>
    <row r="35" spans="1:7" ht="15">
      <c r="A35" s="36"/>
      <c r="B35" s="14" t="s">
        <v>9</v>
      </c>
      <c r="C35" s="15">
        <f>C34/D34*100</f>
        <v>114.71218477917627</v>
      </c>
      <c r="D35" s="35"/>
      <c r="E35" s="27"/>
      <c r="F35" s="37"/>
      <c r="G35" s="37"/>
    </row>
    <row r="36" spans="1:7" s="5" customFormat="1" ht="26.25" customHeight="1">
      <c r="A36" s="13"/>
      <c r="B36" s="20" t="s">
        <v>25</v>
      </c>
      <c r="C36" s="32">
        <v>397441</v>
      </c>
      <c r="D36" s="21">
        <v>397196</v>
      </c>
      <c r="E36" s="23">
        <f>C36/D36</f>
        <v>1.00061682393579</v>
      </c>
      <c r="F36" s="24">
        <f>C36/C5*100</f>
        <v>23.038842588593877</v>
      </c>
      <c r="G36" s="24">
        <f>D36/D5*100</f>
        <v>25.833046079802287</v>
      </c>
    </row>
    <row r="37" spans="1:7" s="5" customFormat="1" ht="13.5" customHeight="1">
      <c r="A37" s="13"/>
      <c r="B37" s="14" t="s">
        <v>9</v>
      </c>
      <c r="C37" s="15">
        <f>C36/D36*100</f>
        <v>100.061682393579</v>
      </c>
      <c r="D37" s="21"/>
      <c r="E37" s="23"/>
      <c r="F37" s="24"/>
      <c r="G37" s="24"/>
    </row>
    <row r="38" spans="1:7" s="5" customFormat="1" ht="42" customHeight="1">
      <c r="A38" s="13">
        <v>2</v>
      </c>
      <c r="B38" s="38" t="s">
        <v>26</v>
      </c>
      <c r="C38" s="25"/>
      <c r="D38" s="25"/>
      <c r="E38" s="23"/>
      <c r="F38" s="24"/>
      <c r="G38" s="24"/>
    </row>
    <row r="39" spans="1:7" s="5" customFormat="1" ht="26.25" customHeight="1">
      <c r="A39" s="13"/>
      <c r="B39" s="39" t="s">
        <v>79</v>
      </c>
      <c r="C39" s="25">
        <v>176.8</v>
      </c>
      <c r="D39" s="25">
        <v>296.6</v>
      </c>
      <c r="E39" s="23"/>
      <c r="F39" s="24"/>
      <c r="G39" s="24"/>
    </row>
    <row r="40" spans="1:7" s="5" customFormat="1" ht="26.25" customHeight="1">
      <c r="A40" s="13"/>
      <c r="B40" s="39" t="s">
        <v>80</v>
      </c>
      <c r="C40" s="25">
        <v>176.8</v>
      </c>
      <c r="D40" s="25">
        <v>296.6</v>
      </c>
      <c r="E40" s="23"/>
      <c r="F40" s="24"/>
      <c r="G40" s="24"/>
    </row>
    <row r="41" spans="1:7" s="5" customFormat="1" ht="26.25" customHeight="1">
      <c r="A41" s="13"/>
      <c r="B41" s="39" t="s">
        <v>81</v>
      </c>
      <c r="C41" s="25">
        <v>176.8</v>
      </c>
      <c r="D41" s="25">
        <v>296.6</v>
      </c>
      <c r="E41" s="23"/>
      <c r="F41" s="24"/>
      <c r="G41" s="24"/>
    </row>
    <row r="42" spans="1:7" s="5" customFormat="1" ht="26.25" customHeight="1">
      <c r="A42" s="13"/>
      <c r="B42" s="39" t="s">
        <v>27</v>
      </c>
      <c r="C42" s="40">
        <v>10.54</v>
      </c>
      <c r="D42" s="25"/>
      <c r="E42" s="23"/>
      <c r="F42" s="24"/>
      <c r="G42" s="24"/>
    </row>
    <row r="43" spans="1:7" s="5" customFormat="1" ht="26.25" customHeight="1">
      <c r="A43" s="13"/>
      <c r="B43" s="39" t="s">
        <v>28</v>
      </c>
      <c r="C43" s="40">
        <v>10.54</v>
      </c>
      <c r="D43" s="25"/>
      <c r="E43" s="23"/>
      <c r="F43" s="24"/>
      <c r="G43" s="24"/>
    </row>
    <row r="44" spans="1:7" s="5" customFormat="1" ht="26.25" customHeight="1">
      <c r="A44" s="13"/>
      <c r="B44" s="39" t="s">
        <v>29</v>
      </c>
      <c r="C44" s="40"/>
      <c r="D44" s="25"/>
      <c r="E44" s="23"/>
      <c r="F44" s="24"/>
      <c r="G44" s="24"/>
    </row>
    <row r="45" spans="1:7" s="5" customFormat="1" ht="26.25" customHeight="1">
      <c r="A45" s="13"/>
      <c r="B45" s="39" t="s">
        <v>30</v>
      </c>
      <c r="C45" s="40"/>
      <c r="D45" s="25"/>
      <c r="E45" s="23"/>
      <c r="F45" s="24"/>
      <c r="G45" s="24"/>
    </row>
    <row r="46" spans="1:7" s="5" customFormat="1" ht="26.25" customHeight="1">
      <c r="A46" s="13"/>
      <c r="B46" s="39" t="s">
        <v>31</v>
      </c>
      <c r="C46" s="40">
        <v>32.6</v>
      </c>
      <c r="D46" s="25"/>
      <c r="E46" s="23"/>
      <c r="F46" s="24"/>
      <c r="G46" s="24"/>
    </row>
    <row r="47" spans="1:7" s="5" customFormat="1" ht="26.25" customHeight="1">
      <c r="A47" s="13"/>
      <c r="B47" s="39" t="s">
        <v>32</v>
      </c>
      <c r="C47" s="40">
        <v>32.6</v>
      </c>
      <c r="D47" s="25"/>
      <c r="E47" s="23"/>
      <c r="F47" s="24"/>
      <c r="G47" s="24"/>
    </row>
    <row r="48" spans="1:7" s="5" customFormat="1" ht="26.25" customHeight="1">
      <c r="A48" s="13"/>
      <c r="B48" s="39" t="s">
        <v>33</v>
      </c>
      <c r="C48" s="40">
        <v>23.3</v>
      </c>
      <c r="D48" s="25"/>
      <c r="E48" s="23"/>
      <c r="F48" s="24"/>
      <c r="G48" s="24"/>
    </row>
    <row r="49" spans="1:7" s="5" customFormat="1" ht="26.25" customHeight="1">
      <c r="A49" s="13"/>
      <c r="B49" s="39" t="s">
        <v>34</v>
      </c>
      <c r="C49" s="40">
        <v>9.3</v>
      </c>
      <c r="D49" s="25"/>
      <c r="E49" s="23"/>
      <c r="F49" s="24"/>
      <c r="G49" s="24"/>
    </row>
    <row r="50" spans="1:7" s="5" customFormat="1" ht="26.25" customHeight="1">
      <c r="A50" s="13"/>
      <c r="B50" s="39" t="s">
        <v>82</v>
      </c>
      <c r="C50" s="42">
        <v>374085</v>
      </c>
      <c r="D50" s="40">
        <v>274719</v>
      </c>
      <c r="E50" s="23"/>
      <c r="F50" s="24"/>
      <c r="G50" s="24"/>
    </row>
    <row r="51" spans="1:7" s="5" customFormat="1" ht="26.25" customHeight="1">
      <c r="A51" s="13"/>
      <c r="B51" s="39" t="s">
        <v>83</v>
      </c>
      <c r="C51" s="40">
        <v>1.08</v>
      </c>
      <c r="D51" s="41">
        <v>0.38</v>
      </c>
      <c r="E51" s="23"/>
      <c r="F51" s="24"/>
      <c r="G51" s="24"/>
    </row>
    <row r="52" spans="1:7" s="5" customFormat="1" ht="26.25" customHeight="1">
      <c r="A52" s="13"/>
      <c r="B52" s="39" t="s">
        <v>84</v>
      </c>
      <c r="C52" s="41">
        <v>15</v>
      </c>
      <c r="D52" s="41">
        <v>12</v>
      </c>
      <c r="E52" s="23"/>
      <c r="F52" s="24"/>
      <c r="G52" s="24"/>
    </row>
    <row r="53" spans="1:7" s="5" customFormat="1" ht="30.75" customHeight="1">
      <c r="A53" s="13"/>
      <c r="B53" s="39" t="s">
        <v>85</v>
      </c>
      <c r="C53" s="40">
        <v>18884.77</v>
      </c>
      <c r="D53" s="40">
        <v>24634.43</v>
      </c>
      <c r="E53" s="23"/>
      <c r="F53" s="24"/>
      <c r="G53" s="24"/>
    </row>
    <row r="54" spans="1:7" s="5" customFormat="1" ht="26.25" customHeight="1">
      <c r="A54" s="13"/>
      <c r="B54" s="43" t="s">
        <v>86</v>
      </c>
      <c r="C54" s="40">
        <v>1201</v>
      </c>
      <c r="D54" s="40"/>
      <c r="E54" s="23"/>
      <c r="F54" s="24"/>
      <c r="G54" s="24"/>
    </row>
    <row r="55" spans="1:7" s="5" customFormat="1" ht="29.25" customHeight="1">
      <c r="A55" s="13"/>
      <c r="B55" s="39" t="s">
        <v>87</v>
      </c>
      <c r="C55" s="21">
        <v>807.78</v>
      </c>
      <c r="D55" s="21">
        <v>1263.14</v>
      </c>
      <c r="E55" s="23"/>
      <c r="F55" s="24"/>
      <c r="G55" s="24"/>
    </row>
    <row r="56" spans="1:7" s="5" customFormat="1" ht="28.5" customHeight="1">
      <c r="A56" s="13"/>
      <c r="B56" s="39" t="s">
        <v>35</v>
      </c>
      <c r="C56" s="21">
        <v>203426</v>
      </c>
      <c r="D56" s="21">
        <v>178523</v>
      </c>
      <c r="E56" s="23"/>
      <c r="F56" s="24"/>
      <c r="G56" s="24"/>
    </row>
    <row r="57" spans="1:7" s="5" customFormat="1" ht="26.25" customHeight="1">
      <c r="A57" s="13"/>
      <c r="B57" s="44" t="s">
        <v>88</v>
      </c>
      <c r="C57" s="21">
        <v>43469</v>
      </c>
      <c r="D57" s="21">
        <v>38947</v>
      </c>
      <c r="E57" s="23"/>
      <c r="F57" s="24"/>
      <c r="G57" s="24"/>
    </row>
    <row r="58" spans="1:7" s="5" customFormat="1" ht="26.25" customHeight="1">
      <c r="A58" s="13"/>
      <c r="B58" s="39" t="s">
        <v>89</v>
      </c>
      <c r="C58" s="21">
        <v>43469</v>
      </c>
      <c r="D58" s="21">
        <v>38947</v>
      </c>
      <c r="E58" s="23"/>
      <c r="F58" s="24"/>
      <c r="G58" s="24"/>
    </row>
    <row r="59" spans="1:7" s="5" customFormat="1" ht="26.25" customHeight="1">
      <c r="A59" s="13"/>
      <c r="B59" s="44" t="s">
        <v>90</v>
      </c>
      <c r="C59" s="40">
        <v>93.79</v>
      </c>
      <c r="D59" s="41">
        <v>82.22</v>
      </c>
      <c r="E59" s="23"/>
      <c r="F59" s="24"/>
      <c r="G59" s="24"/>
    </row>
    <row r="60" spans="1:7" s="5" customFormat="1" ht="26.25" customHeight="1">
      <c r="A60" s="13"/>
      <c r="B60" s="39" t="s">
        <v>91</v>
      </c>
      <c r="C60" s="41">
        <v>93.79</v>
      </c>
      <c r="D60" s="41">
        <v>82.22</v>
      </c>
      <c r="E60" s="23"/>
      <c r="F60" s="24"/>
      <c r="G60" s="24"/>
    </row>
    <row r="61" spans="1:7" s="5" customFormat="1" ht="24" customHeight="1">
      <c r="A61" s="6">
        <v>3</v>
      </c>
      <c r="B61" s="38" t="s">
        <v>36</v>
      </c>
      <c r="C61" s="8">
        <f>C62+C63+C72+C73+C74+C75+C76+C77+C78+C79+C80+C81+C82+C83+C84+C85+C86</f>
        <v>3455715</v>
      </c>
      <c r="D61" s="8">
        <f>D62+D63+D72+D73+D74+D75+D76+D77+D78+D79+D80+D81+D82+D83+D84+D85+D86</f>
        <v>3241907</v>
      </c>
      <c r="E61" s="9">
        <f>C61/D61</f>
        <v>1.0659513058209258</v>
      </c>
      <c r="F61" s="10">
        <f>F62+F63+F72+F73+F74+F75+F76+F77+F78+F79+F80+F81+F82+F83+F84+F85+F86</f>
        <v>94.11334557392608</v>
      </c>
      <c r="G61" s="10">
        <f>G62+G63+G72+G73+G74+G75+G76+G77+G78+G79+G80+G81+G82+G83+G84+G85+G86</f>
        <v>94.52988626755796</v>
      </c>
    </row>
    <row r="62" spans="1:7" s="5" customFormat="1" ht="12.75" customHeight="1">
      <c r="A62" s="13"/>
      <c r="B62" s="20" t="s">
        <v>11</v>
      </c>
      <c r="C62" s="21">
        <v>74435</v>
      </c>
      <c r="D62" s="22">
        <v>94780</v>
      </c>
      <c r="E62" s="23">
        <f>C62/D62</f>
        <v>0.7853450094956742</v>
      </c>
      <c r="F62" s="29">
        <f>C62/C61*100</f>
        <v>2.153968136839988</v>
      </c>
      <c r="G62" s="24">
        <f>D62/D61*100</f>
        <v>2.9235878759014367</v>
      </c>
    </row>
    <row r="63" spans="1:7" s="5" customFormat="1" ht="15">
      <c r="A63" s="13"/>
      <c r="B63" s="20" t="s">
        <v>12</v>
      </c>
      <c r="C63" s="21">
        <f>C64+C71+C66+C67+C68+C69+C70+C65</f>
        <v>1403965</v>
      </c>
      <c r="D63" s="21">
        <f>D64+D71+D66+D67+D68+D69+D70+D65</f>
        <v>1239045</v>
      </c>
      <c r="E63" s="27">
        <f>C63/D63</f>
        <v>1.1331025104011558</v>
      </c>
      <c r="F63" s="29">
        <f>F64+F65+F66+F67+F68+F69+F70</f>
        <v>34.74068318712625</v>
      </c>
      <c r="G63" s="24">
        <f>G64+G65+G66+G67+G68+G69+G70</f>
        <v>32.74952057538973</v>
      </c>
    </row>
    <row r="64" spans="1:7" s="5" customFormat="1" ht="15">
      <c r="A64" s="30"/>
      <c r="B64" s="31" t="s">
        <v>37</v>
      </c>
      <c r="C64" s="32">
        <v>374085</v>
      </c>
      <c r="D64" s="32">
        <v>274719</v>
      </c>
      <c r="E64" s="27">
        <f>C64/D64</f>
        <v>1.3617005012394483</v>
      </c>
      <c r="F64" s="45">
        <f>C64/C61*100</f>
        <v>10.825111445822355</v>
      </c>
      <c r="G64" s="34">
        <f>D64/D61*100</f>
        <v>8.473993856085322</v>
      </c>
    </row>
    <row r="65" spans="1:7" s="5" customFormat="1" ht="25.5">
      <c r="A65" s="30"/>
      <c r="B65" s="31" t="s">
        <v>18</v>
      </c>
      <c r="C65" s="32"/>
      <c r="D65" s="33"/>
      <c r="E65" s="27">
        <v>0</v>
      </c>
      <c r="F65" s="45">
        <f>C65/C61*100</f>
        <v>0</v>
      </c>
      <c r="G65" s="34">
        <f>D65/D61*100</f>
        <v>0</v>
      </c>
    </row>
    <row r="66" spans="1:7" s="5" customFormat="1" ht="15">
      <c r="A66" s="13"/>
      <c r="B66" s="31" t="s">
        <v>19</v>
      </c>
      <c r="C66" s="32">
        <v>13599</v>
      </c>
      <c r="D66" s="33">
        <v>12504</v>
      </c>
      <c r="E66" s="27">
        <f aca="true" t="shared" si="0" ref="E66:E86">C66/D66</f>
        <v>1.0875719769673704</v>
      </c>
      <c r="F66" s="45">
        <f>C66/C61*100</f>
        <v>0.39352203523728085</v>
      </c>
      <c r="G66" s="34">
        <f>D66/D61*100</f>
        <v>0.38569891116555777</v>
      </c>
    </row>
    <row r="67" spans="1:7" s="5" customFormat="1" ht="15">
      <c r="A67" s="13"/>
      <c r="B67" s="31" t="s">
        <v>20</v>
      </c>
      <c r="C67" s="32"/>
      <c r="D67" s="33"/>
      <c r="E67" s="27" t="e">
        <f t="shared" si="0"/>
        <v>#DIV/0!</v>
      </c>
      <c r="F67" s="45">
        <f>C67/C61*100</f>
        <v>0</v>
      </c>
      <c r="G67" s="34">
        <f>D67/D61*100</f>
        <v>0</v>
      </c>
    </row>
    <row r="68" spans="1:7" s="5" customFormat="1" ht="15">
      <c r="A68" s="13"/>
      <c r="B68" s="31" t="s">
        <v>21</v>
      </c>
      <c r="C68" s="32">
        <v>748818</v>
      </c>
      <c r="D68" s="33">
        <v>716513</v>
      </c>
      <c r="E68" s="27">
        <f t="shared" si="0"/>
        <v>1.0450864115515002</v>
      </c>
      <c r="F68" s="45">
        <f>C68/C61*100</f>
        <v>21.668974437996187</v>
      </c>
      <c r="G68" s="34">
        <f>D68/D61*100</f>
        <v>22.101590206011462</v>
      </c>
    </row>
    <row r="69" spans="1:7" s="5" customFormat="1" ht="15">
      <c r="A69" s="13"/>
      <c r="B69" s="31" t="s">
        <v>22</v>
      </c>
      <c r="C69" s="32">
        <v>53763</v>
      </c>
      <c r="D69" s="33">
        <v>39939</v>
      </c>
      <c r="E69" s="27">
        <f t="shared" si="0"/>
        <v>1.3461278449635694</v>
      </c>
      <c r="F69" s="45">
        <f>C69/C61*100</f>
        <v>1.5557706581705957</v>
      </c>
      <c r="G69" s="34">
        <f>D69/D61*100</f>
        <v>1.2319600778183952</v>
      </c>
    </row>
    <row r="70" spans="1:7" s="5" customFormat="1" ht="15">
      <c r="A70" s="13"/>
      <c r="B70" s="31" t="s">
        <v>23</v>
      </c>
      <c r="C70" s="32">
        <v>10274</v>
      </c>
      <c r="D70" s="33">
        <v>18034</v>
      </c>
      <c r="E70" s="27">
        <f t="shared" si="0"/>
        <v>0.5697016746146168</v>
      </c>
      <c r="F70" s="45">
        <f>C70/C61*100</f>
        <v>0.2973046098998326</v>
      </c>
      <c r="G70" s="34">
        <f>D70/D61*100</f>
        <v>0.5562775243089947</v>
      </c>
    </row>
    <row r="71" spans="1:7" s="5" customFormat="1" ht="25.5">
      <c r="A71" s="46"/>
      <c r="B71" s="47" t="s">
        <v>38</v>
      </c>
      <c r="C71" s="48">
        <v>203426</v>
      </c>
      <c r="D71" s="48">
        <v>177336</v>
      </c>
      <c r="E71" s="49">
        <f>C71/D71</f>
        <v>1.1471218477917626</v>
      </c>
      <c r="F71" s="50">
        <f>C71/C61*100</f>
        <v>5.8866544260739095</v>
      </c>
      <c r="G71" s="50">
        <f>D71/D61*100</f>
        <v>5.470113732442047</v>
      </c>
    </row>
    <row r="72" spans="1:7" s="5" customFormat="1" ht="25.5">
      <c r="A72" s="13"/>
      <c r="B72" s="20" t="s">
        <v>25</v>
      </c>
      <c r="C72" s="21">
        <v>496872</v>
      </c>
      <c r="D72" s="22">
        <v>469560</v>
      </c>
      <c r="E72" s="23">
        <f t="shared" si="0"/>
        <v>1.0581650907232303</v>
      </c>
      <c r="F72" s="29">
        <f>C72/C61*100</f>
        <v>14.378269041283787</v>
      </c>
      <c r="G72" s="24">
        <f>D72/D61*100</f>
        <v>14.484067556533855</v>
      </c>
    </row>
    <row r="73" spans="1:7" s="5" customFormat="1" ht="15">
      <c r="A73" s="13"/>
      <c r="B73" s="20" t="s">
        <v>39</v>
      </c>
      <c r="C73" s="21">
        <v>41318</v>
      </c>
      <c r="D73" s="21">
        <v>42982</v>
      </c>
      <c r="E73" s="23">
        <f t="shared" si="0"/>
        <v>0.9612861197710669</v>
      </c>
      <c r="F73" s="45">
        <f>C73/C61*100</f>
        <v>1.1956425804790036</v>
      </c>
      <c r="G73" s="34">
        <f>D73/D61*100</f>
        <v>1.3258245841105252</v>
      </c>
    </row>
    <row r="74" spans="1:7" s="5" customFormat="1" ht="26.25" customHeight="1">
      <c r="A74" s="13"/>
      <c r="B74" s="20" t="s">
        <v>40</v>
      </c>
      <c r="C74" s="21">
        <v>28367</v>
      </c>
      <c r="D74" s="21">
        <v>22537</v>
      </c>
      <c r="E74" s="23">
        <f t="shared" si="0"/>
        <v>1.2586857168212273</v>
      </c>
      <c r="F74" s="45">
        <f>C74/C61*100</f>
        <v>0.8208720915932013</v>
      </c>
      <c r="G74" s="34">
        <f>D74/D61*100</f>
        <v>0.6951772521543647</v>
      </c>
    </row>
    <row r="75" spans="1:7" s="5" customFormat="1" ht="26.25" customHeight="1">
      <c r="A75" s="13"/>
      <c r="B75" s="20" t="s">
        <v>41</v>
      </c>
      <c r="C75" s="21">
        <v>5036</v>
      </c>
      <c r="D75" s="21">
        <v>4312</v>
      </c>
      <c r="E75" s="23">
        <f t="shared" si="0"/>
        <v>1.1679035250463823</v>
      </c>
      <c r="F75" s="45">
        <f>C75/C61*100</f>
        <v>0.14572961022538028</v>
      </c>
      <c r="G75" s="34">
        <f>D75/D61*100</f>
        <v>0.13300813379285711</v>
      </c>
    </row>
    <row r="76" spans="1:7" s="5" customFormat="1" ht="15">
      <c r="A76" s="13"/>
      <c r="B76" s="20" t="s">
        <v>42</v>
      </c>
      <c r="C76" s="21">
        <f>138869+4451+114+11134</f>
        <v>154568</v>
      </c>
      <c r="D76" s="21">
        <f>127313+5156+107+9542</f>
        <v>142118</v>
      </c>
      <c r="E76" s="23">
        <f t="shared" si="0"/>
        <v>1.087603259263429</v>
      </c>
      <c r="F76" s="45">
        <f>C76/C61*100</f>
        <v>4.472822556258256</v>
      </c>
      <c r="G76" s="34">
        <f>D76/D61*100</f>
        <v>4.383777819659848</v>
      </c>
    </row>
    <row r="77" spans="1:7" s="5" customFormat="1" ht="15">
      <c r="A77" s="13"/>
      <c r="B77" s="20" t="s">
        <v>43</v>
      </c>
      <c r="C77" s="21">
        <v>20669</v>
      </c>
      <c r="D77" s="21">
        <v>29313</v>
      </c>
      <c r="E77" s="23">
        <f t="shared" si="0"/>
        <v>0.7051137720465323</v>
      </c>
      <c r="F77" s="45">
        <f>C77/C61*100</f>
        <v>0.5981106659548023</v>
      </c>
      <c r="G77" s="34">
        <f>D77/D61*100</f>
        <v>0.9041900338288545</v>
      </c>
    </row>
    <row r="78" spans="1:7" s="5" customFormat="1" ht="25.5">
      <c r="A78" s="13"/>
      <c r="B78" s="20" t="s">
        <v>44</v>
      </c>
      <c r="C78" s="21">
        <v>2169</v>
      </c>
      <c r="D78" s="21">
        <v>2371</v>
      </c>
      <c r="E78" s="23">
        <f t="shared" si="0"/>
        <v>0.9148038802193167</v>
      </c>
      <c r="F78" s="45">
        <f>C78/C61*100</f>
        <v>0.06276559264869933</v>
      </c>
      <c r="G78" s="34">
        <f>D78/D61*100</f>
        <v>0.07313596596077555</v>
      </c>
    </row>
    <row r="79" spans="1:7" s="5" customFormat="1" ht="15">
      <c r="A79" s="13"/>
      <c r="B79" s="20" t="s">
        <v>45</v>
      </c>
      <c r="C79" s="21">
        <v>98585</v>
      </c>
      <c r="D79" s="21">
        <v>89438</v>
      </c>
      <c r="E79" s="23">
        <f t="shared" si="0"/>
        <v>1.1022719649366042</v>
      </c>
      <c r="F79" s="45">
        <f>C79/C61*100</f>
        <v>2.8528104892909285</v>
      </c>
      <c r="G79" s="34">
        <f>D79/D61*100</f>
        <v>2.758808318684034</v>
      </c>
    </row>
    <row r="80" spans="1:7" s="5" customFormat="1" ht="15">
      <c r="A80" s="13"/>
      <c r="B80" s="20" t="s">
        <v>46</v>
      </c>
      <c r="C80" s="21">
        <v>117442</v>
      </c>
      <c r="D80" s="21">
        <v>295340</v>
      </c>
      <c r="E80" s="23">
        <f t="shared" si="0"/>
        <v>0.3976501659104761</v>
      </c>
      <c r="F80" s="45">
        <f>C80/C61*100</f>
        <v>3.3984862756332626</v>
      </c>
      <c r="G80" s="34">
        <f>D80/D61*100</f>
        <v>9.1100700914616</v>
      </c>
    </row>
    <row r="81" spans="1:7" s="5" customFormat="1" ht="15">
      <c r="A81" s="13"/>
      <c r="B81" s="20" t="s">
        <v>47</v>
      </c>
      <c r="C81" s="21">
        <f>389699+551392</f>
        <v>941091</v>
      </c>
      <c r="D81" s="21">
        <f>287890+464744</f>
        <v>752634</v>
      </c>
      <c r="E81" s="23">
        <f t="shared" si="0"/>
        <v>1.2503966071158092</v>
      </c>
      <c r="F81" s="45">
        <f>C81/C61*100</f>
        <v>27.23288812879534</v>
      </c>
      <c r="G81" s="34">
        <f>D81/D61*100</f>
        <v>23.21578009486392</v>
      </c>
    </row>
    <row r="82" spans="1:7" s="5" customFormat="1" ht="15">
      <c r="A82" s="13"/>
      <c r="B82" s="20" t="s">
        <v>48</v>
      </c>
      <c r="C82" s="21">
        <v>14209</v>
      </c>
      <c r="D82" s="21">
        <v>10033</v>
      </c>
      <c r="E82" s="23">
        <f t="shared" si="0"/>
        <v>1.41622645270607</v>
      </c>
      <c r="F82" s="45">
        <f>C82/C61*100</f>
        <v>0.4111739538706172</v>
      </c>
      <c r="G82" s="34">
        <f>D82/D61*100</f>
        <v>0.3094783409888069</v>
      </c>
    </row>
    <row r="83" spans="1:7" s="5" customFormat="1" ht="15">
      <c r="A83" s="13"/>
      <c r="B83" s="20" t="s">
        <v>49</v>
      </c>
      <c r="C83" s="21">
        <v>7148</v>
      </c>
      <c r="D83" s="21">
        <v>5292</v>
      </c>
      <c r="E83" s="23">
        <f t="shared" si="0"/>
        <v>1.3507180650037793</v>
      </c>
      <c r="F83" s="45">
        <f>C83/C61*100</f>
        <v>0.20684576129686622</v>
      </c>
      <c r="G83" s="34">
        <f>D83/D61*100</f>
        <v>0.16323725510941553</v>
      </c>
    </row>
    <row r="84" spans="1:7" s="5" customFormat="1" ht="15">
      <c r="A84" s="13"/>
      <c r="B84" s="20" t="s">
        <v>50</v>
      </c>
      <c r="C84" s="21">
        <v>11467</v>
      </c>
      <c r="D84" s="21">
        <v>8043</v>
      </c>
      <c r="E84" s="23">
        <f t="shared" si="0"/>
        <v>1.4257117990799453</v>
      </c>
      <c r="F84" s="45">
        <f>C84/C61*100</f>
        <v>0.33182713273519376</v>
      </c>
      <c r="G84" s="34">
        <f>D84/D61*100</f>
        <v>0.24809471709089742</v>
      </c>
    </row>
    <row r="85" spans="1:7" s="5" customFormat="1" ht="15">
      <c r="A85" s="13"/>
      <c r="B85" s="20" t="s">
        <v>51</v>
      </c>
      <c r="C85" s="21">
        <v>15695</v>
      </c>
      <c r="D85" s="21">
        <v>13990</v>
      </c>
      <c r="E85" s="23">
        <f t="shared" si="0"/>
        <v>1.1218727662616155</v>
      </c>
      <c r="F85" s="45">
        <f>C85/C61*100</f>
        <v>0.4541751851642858</v>
      </c>
      <c r="G85" s="34">
        <f>D85/D61*100</f>
        <v>0.4315361298149515</v>
      </c>
    </row>
    <row r="86" spans="1:7" s="5" customFormat="1" ht="15">
      <c r="A86" s="13"/>
      <c r="B86" s="20" t="s">
        <v>52</v>
      </c>
      <c r="C86" s="21">
        <v>22679</v>
      </c>
      <c r="D86" s="21">
        <v>20119</v>
      </c>
      <c r="E86" s="23">
        <f t="shared" si="0"/>
        <v>1.1272429047169343</v>
      </c>
      <c r="F86" s="45">
        <f>C86/C61*100</f>
        <v>0.6562751847302223</v>
      </c>
      <c r="G86" s="34">
        <f>D86/D61*100</f>
        <v>0.6205915222120807</v>
      </c>
    </row>
    <row r="87" spans="1:7" s="5" customFormat="1" ht="15">
      <c r="A87" s="51">
        <v>4</v>
      </c>
      <c r="B87" s="52" t="s">
        <v>53</v>
      </c>
      <c r="C87" s="53">
        <v>127</v>
      </c>
      <c r="D87" s="53">
        <v>108.9</v>
      </c>
      <c r="E87" s="54"/>
      <c r="F87" s="55"/>
      <c r="G87" s="55"/>
    </row>
    <row r="88" spans="1:7" s="5" customFormat="1" ht="25.5">
      <c r="A88" s="51">
        <v>5</v>
      </c>
      <c r="B88" s="52" t="s">
        <v>54</v>
      </c>
      <c r="C88" s="56">
        <f>SUM(C90:C92)</f>
        <v>14806</v>
      </c>
      <c r="D88" s="56">
        <f>SUM(D90:D92)</f>
        <v>14414</v>
      </c>
      <c r="E88" s="57">
        <f>C88/D88</f>
        <v>1.027195781878729</v>
      </c>
      <c r="F88" s="58">
        <f>SUM(F90:F92)</f>
        <v>100</v>
      </c>
      <c r="G88" s="58">
        <f>SUM(G90:G92)</f>
        <v>100</v>
      </c>
    </row>
    <row r="89" spans="1:7" s="5" customFormat="1" ht="12.75" customHeight="1">
      <c r="A89" s="59"/>
      <c r="B89" s="60" t="s">
        <v>55</v>
      </c>
      <c r="C89" s="63"/>
      <c r="D89" s="64"/>
      <c r="E89" s="65"/>
      <c r="F89" s="62"/>
      <c r="G89" s="62"/>
    </row>
    <row r="90" spans="1:7" s="5" customFormat="1" ht="12.75" customHeight="1">
      <c r="A90" s="59"/>
      <c r="B90" s="63" t="s">
        <v>56</v>
      </c>
      <c r="C90" s="67">
        <v>12293</v>
      </c>
      <c r="D90" s="61">
        <v>11900</v>
      </c>
      <c r="E90" s="57">
        <f>C90/D90</f>
        <v>1.0330252100840336</v>
      </c>
      <c r="F90" s="66">
        <f>C90/C88*100</f>
        <v>83.02715115493719</v>
      </c>
      <c r="G90" s="66">
        <f>D90/D88*100</f>
        <v>82.55862356042736</v>
      </c>
    </row>
    <row r="91" spans="1:7" s="5" customFormat="1" ht="12.75" customHeight="1">
      <c r="A91" s="59"/>
      <c r="B91" s="60" t="s">
        <v>57</v>
      </c>
      <c r="C91" s="67">
        <v>2396</v>
      </c>
      <c r="D91" s="61">
        <v>2414</v>
      </c>
      <c r="E91" s="57">
        <f>C91/D91</f>
        <v>0.9925434962717481</v>
      </c>
      <c r="F91" s="66">
        <f>C91/C88*100</f>
        <v>16.182628664055112</v>
      </c>
      <c r="G91" s="66">
        <f>D91/D88*100</f>
        <v>16.747606493686693</v>
      </c>
    </row>
    <row r="92" spans="1:7" s="5" customFormat="1" ht="12.75" customHeight="1">
      <c r="A92" s="59"/>
      <c r="B92" s="60" t="s">
        <v>58</v>
      </c>
      <c r="C92" s="67">
        <v>117</v>
      </c>
      <c r="D92" s="61">
        <v>100</v>
      </c>
      <c r="E92" s="57">
        <f>C92/D92</f>
        <v>1.17</v>
      </c>
      <c r="F92" s="66">
        <f>C92/C88*100</f>
        <v>0.7902201810076996</v>
      </c>
      <c r="G92" s="66">
        <f>D92/D88*100</f>
        <v>0.6937699458859442</v>
      </c>
    </row>
    <row r="93" spans="1:7" s="5" customFormat="1" ht="14.25" customHeight="1">
      <c r="A93" s="51">
        <v>6</v>
      </c>
      <c r="B93" s="52" t="s">
        <v>59</v>
      </c>
      <c r="C93" s="56">
        <f>SUM(C95:C97)</f>
        <v>2139393</v>
      </c>
      <c r="D93" s="56">
        <f>SUM(D95:D97)</f>
        <v>1713069.7</v>
      </c>
      <c r="E93" s="57">
        <f>C93/D93</f>
        <v>1.248865122067129</v>
      </c>
      <c r="F93" s="68">
        <f>SUM(F95:F97)</f>
        <v>100.00000000000001</v>
      </c>
      <c r="G93" s="68">
        <f>SUM(G95:G97)</f>
        <v>100</v>
      </c>
    </row>
    <row r="94" spans="1:7" ht="12.75" customHeight="1">
      <c r="A94" s="69"/>
      <c r="B94" s="60" t="s">
        <v>55</v>
      </c>
      <c r="C94" s="70"/>
      <c r="D94" s="71"/>
      <c r="E94" s="65"/>
      <c r="F94" s="72"/>
      <c r="G94" s="44"/>
    </row>
    <row r="95" spans="1:7" ht="12.75" customHeight="1">
      <c r="A95" s="69"/>
      <c r="B95" s="60" t="s">
        <v>56</v>
      </c>
      <c r="C95" s="71">
        <v>1839770.8</v>
      </c>
      <c r="D95" s="71">
        <v>1463726.7</v>
      </c>
      <c r="E95" s="57">
        <f>C95/D95</f>
        <v>1.2569086838410477</v>
      </c>
      <c r="F95" s="72">
        <f>C95/C93*100</f>
        <v>85.99499016777189</v>
      </c>
      <c r="G95" s="72">
        <f>D95/D93*100</f>
        <v>85.44466696247093</v>
      </c>
    </row>
    <row r="96" spans="1:7" ht="12.75" customHeight="1">
      <c r="A96" s="69"/>
      <c r="B96" s="60" t="s">
        <v>57</v>
      </c>
      <c r="C96" s="71">
        <v>259723.5</v>
      </c>
      <c r="D96" s="71">
        <v>237965</v>
      </c>
      <c r="E96" s="57">
        <f>C96/D96</f>
        <v>1.091435715336289</v>
      </c>
      <c r="F96" s="72">
        <f>C96/C93*100</f>
        <v>12.14005561390544</v>
      </c>
      <c r="G96" s="72">
        <f>D96/D93*100</f>
        <v>13.891145234779415</v>
      </c>
    </row>
    <row r="97" spans="1:7" ht="12.75" customHeight="1">
      <c r="A97" s="69"/>
      <c r="B97" s="60" t="s">
        <v>58</v>
      </c>
      <c r="C97" s="71">
        <v>39898.7</v>
      </c>
      <c r="D97" s="71">
        <v>11378</v>
      </c>
      <c r="E97" s="57">
        <f>C97/D97</f>
        <v>3.506653190367375</v>
      </c>
      <c r="F97" s="72">
        <f>C97/C93*100</f>
        <v>1.8649542183226737</v>
      </c>
      <c r="G97" s="72">
        <f>D97/D93*100</f>
        <v>0.6641878027496488</v>
      </c>
    </row>
    <row r="98" spans="1:7" ht="15">
      <c r="A98" s="51">
        <v>7</v>
      </c>
      <c r="B98" s="52" t="s">
        <v>60</v>
      </c>
      <c r="C98" s="56">
        <f>C93/C88/9*1000</f>
        <v>16055.000225133952</v>
      </c>
      <c r="D98" s="56">
        <f>D93/D88/9*1000</f>
        <v>13205.29192297612</v>
      </c>
      <c r="E98" s="57">
        <f>C98/D98</f>
        <v>1.2158004774736995</v>
      </c>
      <c r="F98" s="55"/>
      <c r="G98" s="55"/>
    </row>
    <row r="99" spans="1:7" ht="12.75" customHeight="1">
      <c r="A99" s="69"/>
      <c r="B99" s="60" t="s">
        <v>55</v>
      </c>
      <c r="C99" s="71"/>
      <c r="D99" s="71"/>
      <c r="E99" s="65"/>
      <c r="F99" s="44"/>
      <c r="G99" s="44"/>
    </row>
    <row r="100" spans="1:7" ht="12.75" customHeight="1">
      <c r="A100" s="74"/>
      <c r="B100" s="60" t="s">
        <v>56</v>
      </c>
      <c r="C100" s="73">
        <f aca="true" t="shared" si="1" ref="C100:D102">C95/C90/9*1000</f>
        <v>16628.89268508727</v>
      </c>
      <c r="D100" s="73">
        <f t="shared" si="1"/>
        <v>13666.915966386554</v>
      </c>
      <c r="E100" s="57">
        <f>C100/D100</f>
        <v>1.2167260504114918</v>
      </c>
      <c r="F100" s="75"/>
      <c r="G100" s="75"/>
    </row>
    <row r="101" spans="1:7" ht="12.75" customHeight="1">
      <c r="A101" s="74"/>
      <c r="B101" s="60" t="s">
        <v>57</v>
      </c>
      <c r="C101" s="73">
        <f t="shared" si="1"/>
        <v>12044.309961046189</v>
      </c>
      <c r="D101" s="73">
        <f t="shared" si="1"/>
        <v>10953.005615391696</v>
      </c>
      <c r="E101" s="57">
        <f>C101/D101</f>
        <v>1.0996351489239573</v>
      </c>
      <c r="F101" s="75"/>
      <c r="G101" s="75"/>
    </row>
    <row r="102" spans="1:7" ht="12.75" customHeight="1">
      <c r="A102" s="74"/>
      <c r="B102" s="60" t="s">
        <v>58</v>
      </c>
      <c r="C102" s="73">
        <f t="shared" si="1"/>
        <v>37890.50332383665</v>
      </c>
      <c r="D102" s="73">
        <f t="shared" si="1"/>
        <v>12642.222222222223</v>
      </c>
      <c r="E102" s="57">
        <f>C102/D102</f>
        <v>2.9971394789464743</v>
      </c>
      <c r="F102" s="75"/>
      <c r="G102" s="75"/>
    </row>
    <row r="103" spans="1:7" ht="15">
      <c r="A103" s="76">
        <v>8</v>
      </c>
      <c r="B103" s="52" t="s">
        <v>61</v>
      </c>
      <c r="C103" s="78">
        <v>0</v>
      </c>
      <c r="D103" s="78">
        <v>0</v>
      </c>
      <c r="E103" s="79"/>
      <c r="F103" s="77"/>
      <c r="G103" s="77"/>
    </row>
    <row r="104" spans="1:7" ht="25.5">
      <c r="A104" s="51">
        <v>9</v>
      </c>
      <c r="B104" s="52" t="s">
        <v>62</v>
      </c>
      <c r="C104" s="56">
        <v>40675</v>
      </c>
      <c r="D104" s="56">
        <v>54662</v>
      </c>
      <c r="E104" s="80">
        <f>C104/D104</f>
        <v>0.7441184003512495</v>
      </c>
      <c r="F104" s="55"/>
      <c r="G104" s="55"/>
    </row>
    <row r="105" spans="1:7" ht="25.5">
      <c r="A105" s="51">
        <v>10</v>
      </c>
      <c r="B105" s="52" t="s">
        <v>63</v>
      </c>
      <c r="C105" s="56">
        <v>-3436</v>
      </c>
      <c r="D105" s="56">
        <v>-4667</v>
      </c>
      <c r="E105" s="80"/>
      <c r="F105" s="55"/>
      <c r="G105" s="55"/>
    </row>
    <row r="106" spans="1:7" ht="40.5" customHeight="1">
      <c r="A106" s="51">
        <v>11</v>
      </c>
      <c r="B106" s="52" t="s">
        <v>64</v>
      </c>
      <c r="C106" s="56">
        <f>SUM(C104:C105)</f>
        <v>37239</v>
      </c>
      <c r="D106" s="56">
        <f>SUM(D104:D105)</f>
        <v>49995</v>
      </c>
      <c r="E106" s="80">
        <f>C106/D106</f>
        <v>0.7448544854485448</v>
      </c>
      <c r="F106" s="55"/>
      <c r="G106" s="55"/>
    </row>
    <row r="107" spans="1:7" ht="15">
      <c r="A107" s="51">
        <v>12</v>
      </c>
      <c r="B107" s="52" t="s">
        <v>65</v>
      </c>
      <c r="C107" s="82">
        <v>14</v>
      </c>
      <c r="D107" s="83">
        <v>14</v>
      </c>
      <c r="E107" s="81"/>
      <c r="F107" s="55"/>
      <c r="G107" s="55"/>
    </row>
    <row r="108" spans="1:7" ht="25.5">
      <c r="A108" s="51">
        <v>13</v>
      </c>
      <c r="B108" s="52" t="s">
        <v>66</v>
      </c>
      <c r="C108" s="82">
        <v>10</v>
      </c>
      <c r="D108" s="83">
        <v>10</v>
      </c>
      <c r="E108" s="81"/>
      <c r="F108" s="55"/>
      <c r="G108" s="55"/>
    </row>
    <row r="109" spans="1:7" ht="25.5">
      <c r="A109" s="51">
        <v>14</v>
      </c>
      <c r="B109" s="52" t="s">
        <v>67</v>
      </c>
      <c r="C109" s="82">
        <v>4</v>
      </c>
      <c r="D109" s="83">
        <v>4</v>
      </c>
      <c r="E109" s="81"/>
      <c r="F109" s="55"/>
      <c r="G109" s="55"/>
    </row>
    <row r="110" spans="1:7" ht="15">
      <c r="A110" s="51">
        <v>15</v>
      </c>
      <c r="B110" s="52" t="s">
        <v>68</v>
      </c>
      <c r="C110" s="57">
        <f>C108/C107</f>
        <v>0.7142857142857143</v>
      </c>
      <c r="D110" s="57">
        <f>D108/D107</f>
        <v>0.7142857142857143</v>
      </c>
      <c r="E110" s="81"/>
      <c r="F110" s="55"/>
      <c r="G110" s="55"/>
    </row>
    <row r="111" spans="1:7" ht="15">
      <c r="A111" s="51">
        <v>16</v>
      </c>
      <c r="B111" s="52" t="s">
        <v>69</v>
      </c>
      <c r="C111" s="57">
        <f>C109/C107</f>
        <v>0.2857142857142857</v>
      </c>
      <c r="D111" s="57">
        <f>D109/D107</f>
        <v>0.2857142857142857</v>
      </c>
      <c r="E111" s="81"/>
      <c r="F111" s="55"/>
      <c r="G111" s="55"/>
    </row>
    <row r="112" spans="1:7" ht="25.5">
      <c r="A112" s="51">
        <v>17</v>
      </c>
      <c r="B112" s="84" t="s">
        <v>70</v>
      </c>
      <c r="C112" s="80">
        <v>0.01</v>
      </c>
      <c r="D112" s="80">
        <v>0.013</v>
      </c>
      <c r="E112" s="81"/>
      <c r="F112" s="55"/>
      <c r="G112" s="55"/>
    </row>
    <row r="113" spans="1:7" ht="25.5">
      <c r="A113" s="51">
        <v>18</v>
      </c>
      <c r="B113" s="52" t="s">
        <v>71</v>
      </c>
      <c r="C113" s="56">
        <v>266883</v>
      </c>
      <c r="D113" s="56">
        <v>293573</v>
      </c>
      <c r="E113" s="85">
        <f>C113/D113</f>
        <v>0.9090856447970351</v>
      </c>
      <c r="F113" s="55"/>
      <c r="G113" s="55"/>
    </row>
    <row r="114" spans="1:7" ht="25.5">
      <c r="A114" s="86">
        <v>19</v>
      </c>
      <c r="B114" s="87" t="s">
        <v>72</v>
      </c>
      <c r="C114" s="88">
        <f>SUM(C116:C118)</f>
        <v>4517825</v>
      </c>
      <c r="D114" s="88">
        <f>SUM(D116:D118)</f>
        <v>4186073.1</v>
      </c>
      <c r="E114" s="89">
        <f>C114/D114</f>
        <v>1.079251339399687</v>
      </c>
      <c r="F114" s="90"/>
      <c r="G114" s="90"/>
    </row>
    <row r="115" spans="1:7" ht="15">
      <c r="A115" s="91"/>
      <c r="B115" s="60" t="s">
        <v>55</v>
      </c>
      <c r="C115" s="95"/>
      <c r="D115" s="96"/>
      <c r="E115" s="93"/>
      <c r="F115" s="94"/>
      <c r="G115" s="94"/>
    </row>
    <row r="116" spans="1:7" ht="15">
      <c r="A116" s="91"/>
      <c r="B116" s="60" t="s">
        <v>73</v>
      </c>
      <c r="C116" s="95">
        <v>1276386.4</v>
      </c>
      <c r="D116" s="97">
        <v>996917.5</v>
      </c>
      <c r="E116" s="93">
        <f>C116/D116</f>
        <v>1.2803330265543538</v>
      </c>
      <c r="F116" s="94"/>
      <c r="G116" s="94"/>
    </row>
    <row r="117" spans="1:7" ht="25.5">
      <c r="A117" s="91"/>
      <c r="B117" s="60" t="s">
        <v>74</v>
      </c>
      <c r="C117" s="92">
        <v>2723286</v>
      </c>
      <c r="D117" s="92">
        <v>2319310.1</v>
      </c>
      <c r="E117" s="93">
        <f>C117/D117</f>
        <v>1.1741793389335906</v>
      </c>
      <c r="F117" s="94"/>
      <c r="G117" s="94"/>
    </row>
    <row r="118" spans="1:7" ht="19.5" customHeight="1">
      <c r="A118" s="98"/>
      <c r="B118" s="99" t="s">
        <v>75</v>
      </c>
      <c r="C118" s="100">
        <v>518152.6</v>
      </c>
      <c r="D118" s="101">
        <v>869845.5</v>
      </c>
      <c r="E118" s="93">
        <f>C118/D118</f>
        <v>0.5956834863202718</v>
      </c>
      <c r="F118" s="102"/>
      <c r="G118" s="102"/>
    </row>
    <row r="119" spans="1:7" ht="25.5">
      <c r="A119" s="51">
        <v>20</v>
      </c>
      <c r="B119" s="52" t="s">
        <v>76</v>
      </c>
      <c r="C119" s="56">
        <v>103958.7</v>
      </c>
      <c r="D119" s="103">
        <v>94922.5</v>
      </c>
      <c r="E119" s="85">
        <f>C119/D119</f>
        <v>1.0951955542679555</v>
      </c>
      <c r="F119" s="55"/>
      <c r="G119" s="55"/>
    </row>
    <row r="120" spans="1:7" ht="27.75" customHeight="1">
      <c r="A120" s="51">
        <v>21</v>
      </c>
      <c r="B120" s="52" t="s">
        <v>77</v>
      </c>
      <c r="C120" s="57">
        <v>1.015</v>
      </c>
      <c r="D120" s="57">
        <v>1.064</v>
      </c>
      <c r="E120" s="81"/>
      <c r="F120" s="55"/>
      <c r="G120" s="55"/>
    </row>
    <row r="121" spans="1:7" ht="25.5">
      <c r="A121" s="51">
        <v>22</v>
      </c>
      <c r="B121" s="52" t="s">
        <v>78</v>
      </c>
      <c r="C121" s="57">
        <v>1.052</v>
      </c>
      <c r="D121" s="57">
        <v>1.111</v>
      </c>
      <c r="E121" s="81"/>
      <c r="F121" s="55"/>
      <c r="G121" s="55"/>
    </row>
    <row r="124" ht="12.75" customHeight="1">
      <c r="B124" s="2"/>
    </row>
    <row r="125" ht="15">
      <c r="B125" s="2"/>
    </row>
    <row r="126" ht="15">
      <c r="B126" s="2"/>
    </row>
    <row r="127" ht="15">
      <c r="B127" s="2"/>
    </row>
    <row r="128" ht="12.75" customHeight="1">
      <c r="B128" s="2"/>
    </row>
    <row r="129" ht="15">
      <c r="B129" s="2"/>
    </row>
    <row r="130" ht="15">
      <c r="B130" s="2"/>
    </row>
    <row r="131" ht="15">
      <c r="B131" s="2"/>
    </row>
    <row r="132" ht="15">
      <c r="B132" s="2"/>
    </row>
    <row r="133" ht="15">
      <c r="B133" s="2"/>
    </row>
    <row r="134" ht="15">
      <c r="B134" s="2"/>
    </row>
    <row r="135" ht="15">
      <c r="B135" s="2"/>
    </row>
    <row r="136" ht="15">
      <c r="B136" s="2"/>
    </row>
    <row r="137" ht="15">
      <c r="B137" s="2"/>
    </row>
    <row r="138" ht="15">
      <c r="B138" s="2"/>
    </row>
    <row r="139" ht="15">
      <c r="B139" s="2"/>
    </row>
    <row r="140" ht="15">
      <c r="B140" s="2"/>
    </row>
    <row r="141" ht="15">
      <c r="B141" s="2"/>
    </row>
    <row r="142" ht="15">
      <c r="B142" s="2"/>
    </row>
    <row r="143" ht="15">
      <c r="B143" s="2"/>
    </row>
    <row r="144" ht="15">
      <c r="B144" s="2"/>
    </row>
    <row r="145" ht="15">
      <c r="B145" s="2"/>
    </row>
    <row r="146" ht="15">
      <c r="B146" s="2"/>
    </row>
    <row r="147" ht="15">
      <c r="B147" s="2"/>
    </row>
    <row r="148" ht="15">
      <c r="B148" s="2"/>
    </row>
    <row r="149" ht="15">
      <c r="B149" s="2"/>
    </row>
    <row r="150" ht="15">
      <c r="B150" s="2"/>
    </row>
    <row r="151" ht="15">
      <c r="B151" s="2"/>
    </row>
    <row r="152" ht="15">
      <c r="B152" s="2"/>
    </row>
    <row r="153" ht="15">
      <c r="B153" s="2"/>
    </row>
    <row r="154" ht="15">
      <c r="B154" s="2"/>
    </row>
    <row r="155" ht="15">
      <c r="B155" s="2"/>
    </row>
    <row r="156" ht="15">
      <c r="B156" s="2"/>
    </row>
    <row r="157" ht="15">
      <c r="B157" s="2"/>
    </row>
    <row r="158" ht="15">
      <c r="B158" s="2"/>
    </row>
    <row r="159" ht="15">
      <c r="B159" s="2"/>
    </row>
    <row r="160" ht="15">
      <c r="B160" s="2"/>
    </row>
    <row r="161" ht="15">
      <c r="B161" s="2"/>
    </row>
    <row r="162" ht="15">
      <c r="B162" s="2"/>
    </row>
    <row r="163" ht="15">
      <c r="B163" s="2"/>
    </row>
    <row r="164" ht="15">
      <c r="B164" s="2"/>
    </row>
    <row r="165" ht="15">
      <c r="B165" s="2"/>
    </row>
    <row r="166" ht="15">
      <c r="B166" s="2"/>
    </row>
    <row r="167" ht="15">
      <c r="B167" s="2"/>
    </row>
    <row r="168" ht="15">
      <c r="B168" s="2"/>
    </row>
    <row r="169" ht="15">
      <c r="B169" s="2"/>
    </row>
    <row r="170" ht="15">
      <c r="B170" s="2"/>
    </row>
    <row r="171" ht="15">
      <c r="B171" s="2"/>
    </row>
    <row r="172" ht="15">
      <c r="B172" s="2"/>
    </row>
    <row r="173" ht="15">
      <c r="B173" s="2"/>
    </row>
    <row r="174" ht="15">
      <c r="B174" s="2"/>
    </row>
    <row r="175" ht="15">
      <c r="B175" s="2"/>
    </row>
    <row r="176" ht="15">
      <c r="B176" s="2"/>
    </row>
    <row r="177" ht="15">
      <c r="B177" s="2"/>
    </row>
    <row r="178" ht="15">
      <c r="B178" s="2"/>
    </row>
    <row r="179" ht="15">
      <c r="B179" s="2"/>
    </row>
    <row r="180" ht="15">
      <c r="B180" s="2"/>
    </row>
    <row r="181" ht="15">
      <c r="B181" s="2"/>
    </row>
    <row r="182" ht="15">
      <c r="B182" s="2"/>
    </row>
    <row r="183" ht="15">
      <c r="B183" s="2"/>
    </row>
    <row r="184" ht="15">
      <c r="B184" s="2"/>
    </row>
    <row r="185" ht="15">
      <c r="B185" s="2"/>
    </row>
    <row r="186" ht="15">
      <c r="B186" s="2"/>
    </row>
    <row r="187" ht="15">
      <c r="B187" s="2"/>
    </row>
    <row r="188" ht="15">
      <c r="B188" s="2"/>
    </row>
    <row r="189" ht="15">
      <c r="B189" s="2"/>
    </row>
    <row r="190" ht="15">
      <c r="B190" s="2"/>
    </row>
    <row r="191" ht="15">
      <c r="B191" s="2"/>
    </row>
    <row r="192" ht="15">
      <c r="B192" s="2"/>
    </row>
    <row r="193" ht="15">
      <c r="B193" s="2"/>
    </row>
    <row r="194" ht="15">
      <c r="B194" s="2"/>
    </row>
    <row r="195" ht="15">
      <c r="B195" s="2"/>
    </row>
    <row r="196" ht="15">
      <c r="B196" s="2"/>
    </row>
    <row r="197" ht="15">
      <c r="B197" s="2"/>
    </row>
    <row r="198" ht="15">
      <c r="B198" s="2"/>
    </row>
    <row r="199" ht="15">
      <c r="B199" s="2"/>
    </row>
    <row r="200" ht="15">
      <c r="B200" s="2"/>
    </row>
    <row r="201" ht="15">
      <c r="B201" s="2"/>
    </row>
    <row r="202" ht="15">
      <c r="B202" s="2"/>
    </row>
    <row r="203" ht="15">
      <c r="B203" s="2"/>
    </row>
    <row r="204" ht="15">
      <c r="B204" s="2"/>
    </row>
    <row r="205" ht="15">
      <c r="B205" s="2"/>
    </row>
    <row r="206" ht="15">
      <c r="B206" s="2"/>
    </row>
    <row r="207" ht="15">
      <c r="B207" s="2"/>
    </row>
    <row r="208" ht="15">
      <c r="B208" s="2"/>
    </row>
    <row r="209" ht="15">
      <c r="B209" s="2"/>
    </row>
    <row r="210" ht="15">
      <c r="B210" s="2"/>
    </row>
    <row r="211" ht="15">
      <c r="B211" s="2"/>
    </row>
    <row r="212" ht="15">
      <c r="B212" s="2"/>
    </row>
    <row r="213" ht="15">
      <c r="B213" s="2"/>
    </row>
    <row r="214" ht="15">
      <c r="B214" s="2"/>
    </row>
    <row r="215" ht="15">
      <c r="B215" s="2"/>
    </row>
    <row r="216" ht="15">
      <c r="B216" s="2"/>
    </row>
    <row r="217" ht="15">
      <c r="B217" s="2"/>
    </row>
    <row r="218" ht="15">
      <c r="B218" s="2"/>
    </row>
    <row r="219" ht="15">
      <c r="B219" s="2"/>
    </row>
    <row r="220" ht="15">
      <c r="B220" s="2"/>
    </row>
    <row r="221" ht="15">
      <c r="B221" s="2"/>
    </row>
    <row r="222" ht="15">
      <c r="B222" s="2"/>
    </row>
    <row r="223" ht="15">
      <c r="B223" s="2"/>
    </row>
    <row r="224" ht="15">
      <c r="B224" s="2"/>
    </row>
    <row r="225" ht="15">
      <c r="B225" s="2"/>
    </row>
    <row r="226" ht="15">
      <c r="B226" s="2"/>
    </row>
    <row r="227" ht="15">
      <c r="B227" s="2"/>
    </row>
    <row r="229" ht="12.75" customHeight="1">
      <c r="B229" s="2"/>
    </row>
    <row r="230" ht="15">
      <c r="B230" s="2"/>
    </row>
    <row r="231" ht="15">
      <c r="B231" s="2"/>
    </row>
    <row r="232" ht="15">
      <c r="B232" s="2"/>
    </row>
    <row r="233" ht="12.75" customHeight="1">
      <c r="B233" s="2"/>
    </row>
    <row r="234" ht="21.75" customHeight="1">
      <c r="B234" s="2"/>
    </row>
    <row r="235" ht="15">
      <c r="B235" s="2"/>
    </row>
    <row r="236" ht="15">
      <c r="B236" s="2"/>
    </row>
    <row r="237" ht="15">
      <c r="B237" s="2"/>
    </row>
    <row r="238" ht="15">
      <c r="B238" s="2"/>
    </row>
    <row r="239" ht="15">
      <c r="B239" s="2"/>
    </row>
    <row r="240" ht="15">
      <c r="B240" s="2"/>
    </row>
    <row r="241" ht="15">
      <c r="B241" s="2"/>
    </row>
    <row r="242" ht="15">
      <c r="B242" s="2"/>
    </row>
    <row r="243" ht="15">
      <c r="B243" s="2"/>
    </row>
    <row r="244" ht="15">
      <c r="B244" s="2"/>
    </row>
    <row r="245" ht="15">
      <c r="B245" s="2"/>
    </row>
    <row r="246" ht="15">
      <c r="B246" s="2"/>
    </row>
    <row r="247" ht="15">
      <c r="B247" s="2"/>
    </row>
    <row r="248" ht="15">
      <c r="B248" s="2"/>
    </row>
    <row r="249" ht="15">
      <c r="B249" s="2"/>
    </row>
    <row r="250" ht="15">
      <c r="B250" s="2"/>
    </row>
    <row r="251" ht="15">
      <c r="B251" s="2"/>
    </row>
    <row r="252" ht="15">
      <c r="B252" s="2"/>
    </row>
    <row r="253" ht="15">
      <c r="B253" s="2"/>
    </row>
    <row r="254" ht="15">
      <c r="B254" s="2"/>
    </row>
    <row r="255" ht="15">
      <c r="B255" s="2"/>
    </row>
    <row r="256" ht="15">
      <c r="B256" s="2"/>
    </row>
    <row r="257" ht="15">
      <c r="B257" s="2"/>
    </row>
    <row r="258" ht="15">
      <c r="B258" s="2"/>
    </row>
    <row r="259" ht="15">
      <c r="B259" s="2"/>
    </row>
    <row r="260" ht="15">
      <c r="B260" s="2"/>
    </row>
    <row r="261" ht="15">
      <c r="B261" s="2"/>
    </row>
    <row r="262" ht="15">
      <c r="B262" s="2"/>
    </row>
    <row r="263" ht="15">
      <c r="B263" s="2"/>
    </row>
    <row r="264" ht="15">
      <c r="B264" s="2"/>
    </row>
    <row r="265" ht="15">
      <c r="B265" s="2"/>
    </row>
    <row r="266" ht="15">
      <c r="B266" s="2"/>
    </row>
    <row r="267" ht="15">
      <c r="B267" s="2"/>
    </row>
    <row r="268" ht="15">
      <c r="B268" s="2"/>
    </row>
    <row r="269" ht="12.75" customHeight="1">
      <c r="B269" s="2"/>
    </row>
    <row r="270" ht="15">
      <c r="B270" s="2"/>
    </row>
    <row r="271" ht="15">
      <c r="B271" s="2"/>
    </row>
    <row r="272" ht="15">
      <c r="B272" s="2"/>
    </row>
    <row r="273" ht="15">
      <c r="B273" s="2"/>
    </row>
    <row r="274" ht="15">
      <c r="B274" s="2"/>
    </row>
    <row r="275" ht="15">
      <c r="B275" s="2"/>
    </row>
    <row r="276" ht="15">
      <c r="B276" s="2"/>
    </row>
    <row r="277" ht="15">
      <c r="B277" s="2"/>
    </row>
    <row r="278" ht="15">
      <c r="B278" s="2"/>
    </row>
    <row r="279" ht="15">
      <c r="B279" s="2"/>
    </row>
    <row r="280" ht="15">
      <c r="B280" s="2"/>
    </row>
    <row r="281" ht="15">
      <c r="B281" s="2"/>
    </row>
    <row r="282" ht="15">
      <c r="B282" s="2"/>
    </row>
    <row r="283" ht="15">
      <c r="B283" s="2"/>
    </row>
    <row r="284" ht="15">
      <c r="B284" s="2"/>
    </row>
    <row r="285" ht="15">
      <c r="B285" s="2"/>
    </row>
    <row r="286" ht="15">
      <c r="B286" s="2"/>
    </row>
    <row r="287" ht="15">
      <c r="B287" s="2"/>
    </row>
    <row r="288" ht="15">
      <c r="B288" s="2"/>
    </row>
    <row r="289" ht="15">
      <c r="B289" s="2"/>
    </row>
    <row r="290" ht="15">
      <c r="B290" s="2"/>
    </row>
    <row r="291" ht="15">
      <c r="B291" s="2"/>
    </row>
    <row r="292" ht="15">
      <c r="B292" s="2"/>
    </row>
    <row r="293" ht="15">
      <c r="B293" s="2"/>
    </row>
    <row r="294" ht="15">
      <c r="B294" s="2"/>
    </row>
    <row r="295" ht="15">
      <c r="B295" s="2"/>
    </row>
    <row r="296" ht="15">
      <c r="B296" s="2"/>
    </row>
    <row r="297" ht="15">
      <c r="B297" s="2"/>
    </row>
    <row r="298" ht="15">
      <c r="B298" s="2"/>
    </row>
    <row r="299" ht="15">
      <c r="B299" s="2"/>
    </row>
    <row r="300" ht="15">
      <c r="B300" s="2"/>
    </row>
    <row r="301" ht="15">
      <c r="B301" s="2"/>
    </row>
    <row r="302" ht="15">
      <c r="B302" s="2"/>
    </row>
    <row r="303" ht="15">
      <c r="B303" s="2"/>
    </row>
    <row r="304" ht="15">
      <c r="B304" s="2"/>
    </row>
    <row r="305" ht="15">
      <c r="B305" s="2"/>
    </row>
    <row r="306" ht="15">
      <c r="B306" s="2"/>
    </row>
    <row r="307" ht="15">
      <c r="B307" s="2"/>
    </row>
    <row r="308" ht="15">
      <c r="B308" s="2"/>
    </row>
    <row r="309" ht="15">
      <c r="B309" s="2"/>
    </row>
    <row r="310" ht="15">
      <c r="B310" s="2"/>
    </row>
    <row r="311" ht="15">
      <c r="B311" s="2"/>
    </row>
    <row r="312" ht="15">
      <c r="B312" s="2"/>
    </row>
    <row r="313" ht="15">
      <c r="B313" s="2"/>
    </row>
    <row r="314" ht="15">
      <c r="B314" s="2"/>
    </row>
    <row r="315" ht="15">
      <c r="B315" s="2"/>
    </row>
    <row r="316" ht="15">
      <c r="B316" s="2"/>
    </row>
    <row r="317" ht="15">
      <c r="B317" s="2"/>
    </row>
    <row r="318" ht="15">
      <c r="B318" s="2"/>
    </row>
    <row r="319" ht="15">
      <c r="B319" s="2"/>
    </row>
    <row r="320" ht="15">
      <c r="B320" s="2"/>
    </row>
    <row r="321" ht="15">
      <c r="B321" s="2"/>
    </row>
    <row r="322" ht="15">
      <c r="B322" s="2"/>
    </row>
    <row r="323" ht="15">
      <c r="B323" s="2"/>
    </row>
    <row r="324" ht="15">
      <c r="B324" s="2"/>
    </row>
    <row r="325" ht="15">
      <c r="B325" s="2"/>
    </row>
    <row r="326" ht="15">
      <c r="B326" s="2"/>
    </row>
    <row r="327" ht="15">
      <c r="B327" s="2"/>
    </row>
    <row r="328" ht="15">
      <c r="B328" s="2"/>
    </row>
    <row r="329" ht="15">
      <c r="B329" s="2"/>
    </row>
    <row r="330" ht="15">
      <c r="B330" s="2"/>
    </row>
    <row r="331" ht="15">
      <c r="B331" s="2"/>
    </row>
    <row r="332" ht="15">
      <c r="B332" s="2"/>
    </row>
    <row r="333" ht="15">
      <c r="B333" s="2"/>
    </row>
  </sheetData>
  <sheetProtection/>
  <mergeCells count="7">
    <mergeCell ref="A1:G1"/>
    <mergeCell ref="C3:C4"/>
    <mergeCell ref="D3:D4"/>
    <mergeCell ref="E3:E4"/>
    <mergeCell ref="F3:G3"/>
    <mergeCell ref="A3:A4"/>
    <mergeCell ref="B3:B4"/>
  </mergeCells>
  <printOptions/>
  <pageMargins left="0.2755905511811024" right="0.15748031496062992" top="0.2755905511811024" bottom="0.2755905511811024" header="0.31496062992125984" footer="0.31496062992125984"/>
  <pageSetup fitToHeight="0" fitToWidth="1" horizontalDpi="600" verticalDpi="600" orientation="portrait" paperSize="9" r:id="rId1"/>
  <rowBreaks count="2" manualBreakCount="2">
    <brk id="37" max="6" man="1"/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2013-12-17T08:19:28Z</cp:lastPrinted>
  <dcterms:created xsi:type="dcterms:W3CDTF">2013-12-16T14:22:26Z</dcterms:created>
  <dcterms:modified xsi:type="dcterms:W3CDTF">2013-12-17T08:19:31Z</dcterms:modified>
  <cp:category/>
  <cp:version/>
  <cp:contentType/>
  <cp:contentStatus/>
</cp:coreProperties>
</file>