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январь-декабрь" sheetId="1" r:id="rId1"/>
  </sheets>
  <definedNames>
    <definedName name="_xlnm.Print_Titles" localSheetId="0">'январь-декабрь'!$3:$4</definedName>
  </definedNames>
  <calcPr fullCalcOnLoad="1"/>
</workbook>
</file>

<file path=xl/sharedStrings.xml><?xml version="1.0" encoding="utf-8"?>
<sst xmlns="http://schemas.openxmlformats.org/spreadsheetml/2006/main" count="104" uniqueCount="76">
  <si>
    <t>№ п\п</t>
  </si>
  <si>
    <t>Показатель</t>
  </si>
  <si>
    <t xml:space="preserve">Темп роста в % </t>
  </si>
  <si>
    <t>Удельный вес в общем объеме</t>
  </si>
  <si>
    <t xml:space="preserve"> январь-декабрь   2012</t>
  </si>
  <si>
    <t>январь-декабрь   2011</t>
  </si>
  <si>
    <t>в 2012</t>
  </si>
  <si>
    <t>в 2011</t>
  </si>
  <si>
    <t>Отгружено товаров собственного производства, выполнено работ и услуг собственными силами по крупным и средним предприятиям осуществляющим промышленную деятельность</t>
  </si>
  <si>
    <t>темп роста к предыдущему году</t>
  </si>
  <si>
    <t>в том числе по видам деятельности:</t>
  </si>
  <si>
    <t>Добыча полезных ископаемых</t>
  </si>
  <si>
    <t>Обрабатывающие производства</t>
  </si>
  <si>
    <t>- текстильное и швейное производство</t>
  </si>
  <si>
    <t>- обработка древесины и производство изделий из дерева и пробки кроме мебели</t>
  </si>
  <si>
    <t>- издательская и полиграфическая деят-ть</t>
  </si>
  <si>
    <t>- пр-во прочих неметаллич.изделий</t>
  </si>
  <si>
    <t>- пр-во готовых металлич.изделий</t>
  </si>
  <si>
    <t>- производство мебели и прочей продукции</t>
  </si>
  <si>
    <t>- обработка вторичного сырья</t>
  </si>
  <si>
    <t>- предоставление услуг по ремонту, техническому обслуживанию и переделке железнодорожных локомотивов, трамвайных и прочих моторных вагонов и подвижного состава</t>
  </si>
  <si>
    <t>Производство, передача эл.энергии, газа, пара и горячей воды</t>
  </si>
  <si>
    <t>Производство продукции в натуральном выражении по крупныи и стредним организациям</t>
  </si>
  <si>
    <t>Оборот крупных и средних организаций города, всего:</t>
  </si>
  <si>
    <t>- производство одежды</t>
  </si>
  <si>
    <t>Образование</t>
  </si>
  <si>
    <t>Здравоохранение и предоставление соцуслуг</t>
  </si>
  <si>
    <t>Организация отдыха и развлечений, культуры и спорта</t>
  </si>
  <si>
    <t>Прочие</t>
  </si>
  <si>
    <t>Сельское хозяйство</t>
  </si>
  <si>
    <t>Транспорт (сухоп. и вспомог.трансп.деят-ть)</t>
  </si>
  <si>
    <t>Связь</t>
  </si>
  <si>
    <t>Строительство</t>
  </si>
  <si>
    <t>Торговля (оптовая, розничная и др.)</t>
  </si>
  <si>
    <t>Деятельность гостиниц и ресторанов</t>
  </si>
  <si>
    <t>Операции с недвижимым имуществом</t>
  </si>
  <si>
    <t>Предоставление прочих видов услуг</t>
  </si>
  <si>
    <t>Гос управление и обеспеч. Военной без.</t>
  </si>
  <si>
    <t xml:space="preserve">Удаление сточных вод, отходов </t>
  </si>
  <si>
    <t>Производство судов, летательных и космических аппаратов и прочих транспортных средств</t>
  </si>
  <si>
    <t>Индекс промышленного производства</t>
  </si>
  <si>
    <t>Среднесписочная численность всего по городу, крупные и средние</t>
  </si>
  <si>
    <t xml:space="preserve">в т.ч. </t>
  </si>
  <si>
    <t>крупные и средние</t>
  </si>
  <si>
    <t>малые предприятия</t>
  </si>
  <si>
    <t>с численностью до 15 чел</t>
  </si>
  <si>
    <t>ФОТ всего, тыс. руб.</t>
  </si>
  <si>
    <t xml:space="preserve">Среднемесячная  з/п тыс. руб. </t>
  </si>
  <si>
    <t>Задолженность по заработной плате</t>
  </si>
  <si>
    <t xml:space="preserve">Прибыль прибыльных предприятий по крупным и средним, тыс. руб. </t>
  </si>
  <si>
    <t xml:space="preserve">Убыток убыточных предприятий по крупным и средним, тыс. руб., </t>
  </si>
  <si>
    <t>Сальдированный результат по крупным ис редним предприятиям, тыс. руб.,</t>
  </si>
  <si>
    <t>Всего организаций</t>
  </si>
  <si>
    <t>Количество организаций, получивших прибыль</t>
  </si>
  <si>
    <t>Количество организаций, получивших убыток</t>
  </si>
  <si>
    <t>Доля прибыльных организаций</t>
  </si>
  <si>
    <t>Доля убыточных организаций</t>
  </si>
  <si>
    <t>Уровень регистрируемой безработицы</t>
  </si>
  <si>
    <t>Оборот оптовой торговли по крупным и средним, тыс. руб.</t>
  </si>
  <si>
    <t>Оборот розничной торговли  во всех каналах реализации, тыс. руб</t>
  </si>
  <si>
    <t>крупных и средних организаций</t>
  </si>
  <si>
    <t>субъектов малого и среднего предпринимательства</t>
  </si>
  <si>
    <t>розничных рынков и ярмарок</t>
  </si>
  <si>
    <t>Оборот общественного питания</t>
  </si>
  <si>
    <t xml:space="preserve">Индекс физического объема оборота розничной торговли </t>
  </si>
  <si>
    <t>Индекс физического объема оборота общественного питания</t>
  </si>
  <si>
    <t>Материалы строительные нерудные</t>
  </si>
  <si>
    <t xml:space="preserve">Гранулы каменные, крошка и порошок </t>
  </si>
  <si>
    <t xml:space="preserve">Галька, гравий, щебень </t>
  </si>
  <si>
    <t xml:space="preserve">Блоки из ячеистого бетона </t>
  </si>
  <si>
    <t xml:space="preserve">Конструкции строительные сборные из стали </t>
  </si>
  <si>
    <t xml:space="preserve"> Мебель </t>
  </si>
  <si>
    <t xml:space="preserve">мебель для офисов </t>
  </si>
  <si>
    <t xml:space="preserve">Тепловая энергия </t>
  </si>
  <si>
    <t xml:space="preserve">Тепловая энергия, отпущенная котельными </t>
  </si>
  <si>
    <t>Уточненная информация по отдельным показателям социально-экономического развития за январь-декабрь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</si>
</sst>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65" fontId="2" fillId="33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/>
    </xf>
    <xf numFmtId="166" fontId="5" fillId="33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9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/>
    </xf>
    <xf numFmtId="166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164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165" fontId="4" fillId="33" borderId="11" xfId="0" applyNumberFormat="1" applyFont="1" applyFill="1" applyBorder="1" applyAlignment="1" applyProtection="1">
      <alignment horizontal="center" vertical="center"/>
      <protection locked="0"/>
    </xf>
    <xf numFmtId="166" fontId="4" fillId="33" borderId="12" xfId="0" applyNumberFormat="1" applyFont="1" applyFill="1" applyBorder="1" applyAlignment="1" applyProtection="1">
      <alignment horizontal="center" vertical="center"/>
      <protection locked="0"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66" fontId="7" fillId="0" borderId="12" xfId="0" applyNumberFormat="1" applyFont="1" applyFill="1" applyBorder="1" applyAlignment="1" applyProtection="1">
      <alignment horizontal="center" vertical="center"/>
      <protection locked="0"/>
    </xf>
    <xf numFmtId="165" fontId="4" fillId="34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66" fontId="6" fillId="0" borderId="12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165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1" fontId="4" fillId="33" borderId="12" xfId="0" applyNumberFormat="1" applyFont="1" applyFill="1" applyBorder="1" applyAlignment="1" applyProtection="1">
      <alignment horizontal="center" vertical="center"/>
      <protection locked="0"/>
    </xf>
    <xf numFmtId="165" fontId="7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166" fontId="4" fillId="33" borderId="13" xfId="0" applyNumberFormat="1" applyFont="1" applyFill="1" applyBorder="1" applyAlignment="1" applyProtection="1">
      <alignment horizontal="center" vertical="center"/>
      <protection locked="0"/>
    </xf>
    <xf numFmtId="165" fontId="7" fillId="33" borderId="13" xfId="55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  <xf numFmtId="165" fontId="7" fillId="0" borderId="13" xfId="55" applyNumberFormat="1" applyFont="1" applyFill="1" applyBorder="1" applyAlignment="1" applyProtection="1">
      <alignment horizontal="center" vertical="center"/>
      <protection locked="0"/>
    </xf>
    <xf numFmtId="166" fontId="4" fillId="35" borderId="13" xfId="0" applyNumberFormat="1" applyFont="1" applyFill="1" applyBorder="1" applyAlignment="1" applyProtection="1">
      <alignment horizontal="center" vertical="center"/>
      <protection locked="0"/>
    </xf>
    <xf numFmtId="166" fontId="4" fillId="35" borderId="12" xfId="0" applyNumberFormat="1" applyFont="1" applyFill="1" applyBorder="1" applyAlignment="1" applyProtection="1">
      <alignment horizontal="center" vertical="center"/>
      <protection locked="0"/>
    </xf>
    <xf numFmtId="166" fontId="4" fillId="35" borderId="0" xfId="0" applyNumberFormat="1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66" fontId="4" fillId="0" borderId="14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Alignment="1" applyProtection="1">
      <alignment horizontal="center" vertical="center"/>
      <protection locked="0"/>
    </xf>
    <xf numFmtId="166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/>
      <protection locked="0"/>
    </xf>
    <xf numFmtId="2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2" fontId="4" fillId="33" borderId="12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164" fontId="42" fillId="0" borderId="10" xfId="0" applyNumberFormat="1" applyFont="1" applyBorder="1" applyAlignment="1" applyProtection="1">
      <alignment horizontal="center" vertical="center" wrapText="1"/>
      <protection locked="0"/>
    </xf>
    <xf numFmtId="2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2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/>
      <protection locked="0"/>
    </xf>
    <xf numFmtId="0" fontId="42" fillId="33" borderId="12" xfId="0" applyFont="1" applyFill="1" applyBorder="1" applyAlignment="1" applyProtection="1">
      <alignment horizontal="center" vertical="center"/>
      <protection locked="0"/>
    </xf>
    <xf numFmtId="0" fontId="42" fillId="33" borderId="12" xfId="0" applyFont="1" applyFill="1" applyBorder="1" applyAlignment="1" applyProtection="1">
      <alignment/>
      <protection locked="0"/>
    </xf>
    <xf numFmtId="0" fontId="42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7.421875" style="96" customWidth="1"/>
    <col min="2" max="2" width="45.7109375" style="67" customWidth="1"/>
    <col min="3" max="3" width="11.140625" style="67" customWidth="1"/>
    <col min="4" max="4" width="11.421875" style="67" customWidth="1"/>
    <col min="5" max="16384" width="9.140625" style="67" customWidth="1"/>
  </cols>
  <sheetData>
    <row r="1" spans="1:7" ht="15" customHeight="1">
      <c r="A1" s="103" t="s">
        <v>75</v>
      </c>
      <c r="B1" s="103"/>
      <c r="C1" s="103"/>
      <c r="D1" s="103"/>
      <c r="E1" s="103"/>
      <c r="F1" s="103"/>
      <c r="G1" s="103"/>
    </row>
    <row r="3" spans="1:7" ht="24.75" customHeight="1">
      <c r="A3" s="101" t="s">
        <v>0</v>
      </c>
      <c r="B3" s="100" t="s">
        <v>1</v>
      </c>
      <c r="C3" s="99" t="s">
        <v>4</v>
      </c>
      <c r="D3" s="99" t="s">
        <v>5</v>
      </c>
      <c r="E3" s="97" t="s">
        <v>2</v>
      </c>
      <c r="F3" s="98" t="s">
        <v>3</v>
      </c>
      <c r="G3" s="98"/>
    </row>
    <row r="4" spans="1:7" ht="24" customHeight="1">
      <c r="A4" s="102"/>
      <c r="B4" s="100"/>
      <c r="C4" s="99"/>
      <c r="D4" s="99"/>
      <c r="E4" s="97"/>
      <c r="F4" s="1" t="s">
        <v>6</v>
      </c>
      <c r="G4" s="1" t="s">
        <v>7</v>
      </c>
    </row>
    <row r="5" spans="1:7" ht="63.75">
      <c r="A5" s="84">
        <v>1</v>
      </c>
      <c r="B5" s="63" t="s">
        <v>8</v>
      </c>
      <c r="C5" s="4">
        <f>C8+C10+C28</f>
        <v>2142877</v>
      </c>
      <c r="D5" s="5">
        <f>D8+D10+D28</f>
        <v>1987885</v>
      </c>
      <c r="E5" s="2">
        <f>C5/D5</f>
        <v>1.0779682929344505</v>
      </c>
      <c r="F5" s="68">
        <f>F8+F10+F28</f>
        <v>100.00000000000001</v>
      </c>
      <c r="G5" s="68">
        <f>G8+G10+G28</f>
        <v>100.00000000000001</v>
      </c>
    </row>
    <row r="6" spans="1:7" ht="12.75">
      <c r="A6" s="85"/>
      <c r="B6" s="6" t="s">
        <v>9</v>
      </c>
      <c r="C6" s="9">
        <f>C5/D5*100</f>
        <v>107.79682929344506</v>
      </c>
      <c r="D6" s="10"/>
      <c r="E6" s="8"/>
      <c r="F6" s="69"/>
      <c r="G6" s="69"/>
    </row>
    <row r="7" spans="1:7" ht="12.75">
      <c r="A7" s="85"/>
      <c r="B7" s="6" t="s">
        <v>10</v>
      </c>
      <c r="C7" s="7"/>
      <c r="D7" s="10"/>
      <c r="E7" s="8"/>
      <c r="F7" s="69"/>
      <c r="G7" s="69"/>
    </row>
    <row r="8" spans="1:7" ht="12.75">
      <c r="A8" s="85"/>
      <c r="B8" s="11" t="s">
        <v>11</v>
      </c>
      <c r="C8" s="14">
        <v>129846</v>
      </c>
      <c r="D8" s="15">
        <v>109655</v>
      </c>
      <c r="E8" s="13">
        <f>C8/D8</f>
        <v>1.184132050522092</v>
      </c>
      <c r="F8" s="70">
        <f>C8/C5*100</f>
        <v>6.059423849338996</v>
      </c>
      <c r="G8" s="70">
        <f>D8/D5*100</f>
        <v>5.51616416442601</v>
      </c>
    </row>
    <row r="9" spans="1:7" ht="12.75">
      <c r="A9" s="85"/>
      <c r="B9" s="6" t="s">
        <v>9</v>
      </c>
      <c r="C9" s="12">
        <f>C8/D8*100</f>
        <v>118.41320505220921</v>
      </c>
      <c r="D9" s="16"/>
      <c r="E9" s="13"/>
      <c r="F9" s="70"/>
      <c r="G9" s="70"/>
    </row>
    <row r="10" spans="1:7" ht="12.75">
      <c r="A10" s="85"/>
      <c r="B10" s="11" t="s">
        <v>12</v>
      </c>
      <c r="C10" s="14">
        <f>C12+C14+C16+C18+C20+C22+C24+C26</f>
        <v>1455638</v>
      </c>
      <c r="D10" s="14">
        <f>D12+D14+D16+D18+D20+D22+D24+D26</f>
        <v>1326649</v>
      </c>
      <c r="E10" s="17">
        <f>C10/D10</f>
        <v>1.0972291842077293</v>
      </c>
      <c r="F10" s="70">
        <f>F12+F14+F16+F18+F20+F22+F24+F26</f>
        <v>67.92914385660028</v>
      </c>
      <c r="G10" s="70">
        <f>G12+G14+G16+G18+G20+G22+G24+G26</f>
        <v>66.73670760632533</v>
      </c>
    </row>
    <row r="11" spans="1:7" ht="12.75">
      <c r="A11" s="85"/>
      <c r="B11" s="6" t="s">
        <v>9</v>
      </c>
      <c r="C11" s="12">
        <f>C10/D10*100</f>
        <v>109.72291842077293</v>
      </c>
      <c r="D11" s="12"/>
      <c r="E11" s="17"/>
      <c r="F11" s="70"/>
      <c r="G11" s="70"/>
    </row>
    <row r="12" spans="1:7" ht="12.75">
      <c r="A12" s="65"/>
      <c r="B12" s="18" t="s">
        <v>13</v>
      </c>
      <c r="C12" s="19">
        <v>402418</v>
      </c>
      <c r="D12" s="20">
        <v>363803</v>
      </c>
      <c r="E12" s="17">
        <f>C12/D12</f>
        <v>1.1061426101488994</v>
      </c>
      <c r="F12" s="66">
        <f>C12/C5*100</f>
        <v>18.779332644850825</v>
      </c>
      <c r="G12" s="66">
        <f>D12/D5*100</f>
        <v>18.30100835812937</v>
      </c>
    </row>
    <row r="13" spans="1:7" ht="12.75">
      <c r="A13" s="65"/>
      <c r="B13" s="6" t="s">
        <v>9</v>
      </c>
      <c r="C13" s="9">
        <f>C12/D12*100</f>
        <v>110.61426101488993</v>
      </c>
      <c r="D13" s="21"/>
      <c r="E13" s="17"/>
      <c r="F13" s="66"/>
      <c r="G13" s="66"/>
    </row>
    <row r="14" spans="1:7" ht="25.5">
      <c r="A14" s="65"/>
      <c r="B14" s="18" t="s">
        <v>14</v>
      </c>
      <c r="C14" s="19">
        <v>1344</v>
      </c>
      <c r="D14" s="20">
        <v>1595</v>
      </c>
      <c r="E14" s="17">
        <f>C14/D14</f>
        <v>0.8426332288401254</v>
      </c>
      <c r="F14" s="66">
        <f>C14/C5*100</f>
        <v>0.06271941880005245</v>
      </c>
      <c r="G14" s="66">
        <f>D14/D5*100</f>
        <v>0.0802360297502119</v>
      </c>
    </row>
    <row r="15" spans="1:7" ht="12.75">
      <c r="A15" s="65"/>
      <c r="B15" s="6" t="s">
        <v>9</v>
      </c>
      <c r="C15" s="9">
        <f>C14/D14*100</f>
        <v>84.26332288401254</v>
      </c>
      <c r="D15" s="21"/>
      <c r="E15" s="17"/>
      <c r="F15" s="66"/>
      <c r="G15" s="66"/>
    </row>
    <row r="16" spans="1:7" ht="12.75">
      <c r="A16" s="85"/>
      <c r="B16" s="18" t="s">
        <v>15</v>
      </c>
      <c r="C16" s="19">
        <v>17451</v>
      </c>
      <c r="D16" s="20">
        <v>15986</v>
      </c>
      <c r="E16" s="17">
        <f>C16/D16</f>
        <v>1.0916426873514324</v>
      </c>
      <c r="F16" s="66">
        <f>C16/C5*100</f>
        <v>0.814372453481931</v>
      </c>
      <c r="G16" s="66">
        <f>D16/D5*100</f>
        <v>0.8041712674525942</v>
      </c>
    </row>
    <row r="17" spans="1:7" ht="12.75">
      <c r="A17" s="85"/>
      <c r="B17" s="6" t="s">
        <v>9</v>
      </c>
      <c r="C17" s="9">
        <f>C16/D16*100</f>
        <v>109.16426873514324</v>
      </c>
      <c r="D17" s="21"/>
      <c r="E17" s="17"/>
      <c r="F17" s="66"/>
      <c r="G17" s="66"/>
    </row>
    <row r="18" spans="1:7" ht="12.75">
      <c r="A18" s="85"/>
      <c r="B18" s="18" t="s">
        <v>16</v>
      </c>
      <c r="C18" s="19">
        <v>4974</v>
      </c>
      <c r="D18" s="20">
        <v>5192</v>
      </c>
      <c r="E18" s="17">
        <f>C18/D18</f>
        <v>0.9580123266563945</v>
      </c>
      <c r="F18" s="66">
        <f>C18/C5*100</f>
        <v>0.23211784904126556</v>
      </c>
      <c r="G18" s="66">
        <f>D18/D5*100</f>
        <v>0.26118211063517255</v>
      </c>
    </row>
    <row r="19" spans="1:7" ht="12.75">
      <c r="A19" s="85"/>
      <c r="B19" s="6" t="s">
        <v>9</v>
      </c>
      <c r="C19" s="9">
        <f>C18/D18*100</f>
        <v>95.80123266563945</v>
      </c>
      <c r="D19" s="21"/>
      <c r="E19" s="17"/>
      <c r="F19" s="66"/>
      <c r="G19" s="66"/>
    </row>
    <row r="20" spans="1:7" ht="12.75">
      <c r="A20" s="85"/>
      <c r="B20" s="18" t="s">
        <v>17</v>
      </c>
      <c r="C20" s="19">
        <v>702794</v>
      </c>
      <c r="D20" s="20">
        <v>683596</v>
      </c>
      <c r="E20" s="17">
        <f>C20/D20</f>
        <v>1.0280838389926215</v>
      </c>
      <c r="F20" s="66">
        <f>C20/C5*100</f>
        <v>32.79674941678874</v>
      </c>
      <c r="G20" s="66">
        <f>D20/D5*100</f>
        <v>34.38810595180305</v>
      </c>
    </row>
    <row r="21" spans="1:7" ht="12.75">
      <c r="A21" s="85"/>
      <c r="B21" s="6" t="s">
        <v>9</v>
      </c>
      <c r="C21" s="9">
        <f>C20/D20*100</f>
        <v>102.80838389926214</v>
      </c>
      <c r="D21" s="21"/>
      <c r="E21" s="17"/>
      <c r="F21" s="66"/>
      <c r="G21" s="66"/>
    </row>
    <row r="22" spans="1:7" ht="12.75">
      <c r="A22" s="85"/>
      <c r="B22" s="18" t="s">
        <v>18</v>
      </c>
      <c r="C22" s="19">
        <v>61157</v>
      </c>
      <c r="D22" s="20">
        <v>54816</v>
      </c>
      <c r="E22" s="17">
        <f>C22/D22</f>
        <v>1.1156779042615295</v>
      </c>
      <c r="F22" s="66">
        <f>C22/C5*100</f>
        <v>2.853966886573518</v>
      </c>
      <c r="G22" s="66">
        <f>D22/D5*100</f>
        <v>2.75750357792327</v>
      </c>
    </row>
    <row r="23" spans="1:7" ht="12.75">
      <c r="A23" s="85"/>
      <c r="B23" s="6" t="s">
        <v>9</v>
      </c>
      <c r="C23" s="9">
        <f>C22/D22*100</f>
        <v>111.56779042615295</v>
      </c>
      <c r="D23" s="21"/>
      <c r="E23" s="17"/>
      <c r="F23" s="66"/>
      <c r="G23" s="66"/>
    </row>
    <row r="24" spans="1:7" ht="12.75">
      <c r="A24" s="85"/>
      <c r="B24" s="18" t="s">
        <v>19</v>
      </c>
      <c r="C24" s="19">
        <v>22143</v>
      </c>
      <c r="D24" s="20">
        <v>14708</v>
      </c>
      <c r="E24" s="17">
        <f>C24/D24</f>
        <v>1.5055072069621975</v>
      </c>
      <c r="F24" s="66">
        <f>C24/C5*100</f>
        <v>1.0333304244713999</v>
      </c>
      <c r="G24" s="66">
        <f>D24/D5*100</f>
        <v>0.7398818342107315</v>
      </c>
    </row>
    <row r="25" spans="1:7" ht="12.75">
      <c r="A25" s="85"/>
      <c r="B25" s="6" t="s">
        <v>9</v>
      </c>
      <c r="C25" s="9">
        <f>C24/D24*100</f>
        <v>150.55072069621974</v>
      </c>
      <c r="D25" s="21"/>
      <c r="E25" s="17"/>
      <c r="F25" s="66"/>
      <c r="G25" s="66"/>
    </row>
    <row r="26" spans="1:7" ht="51">
      <c r="A26" s="85"/>
      <c r="B26" s="18" t="s">
        <v>20</v>
      </c>
      <c r="C26" s="19">
        <v>243357</v>
      </c>
      <c r="D26" s="20">
        <v>186953</v>
      </c>
      <c r="E26" s="17">
        <f>C26/D26</f>
        <v>1.3017014971677374</v>
      </c>
      <c r="F26" s="66">
        <f>C26/C5*100</f>
        <v>11.356554762592532</v>
      </c>
      <c r="G26" s="66">
        <f>D26/D5*100</f>
        <v>9.40461847642092</v>
      </c>
    </row>
    <row r="27" spans="1:7" ht="12.75">
      <c r="A27" s="86"/>
      <c r="B27" s="6" t="s">
        <v>9</v>
      </c>
      <c r="C27" s="9">
        <f>C26/D26*100</f>
        <v>130.17014971677375</v>
      </c>
      <c r="D27" s="21"/>
      <c r="E27" s="17"/>
      <c r="F27" s="87"/>
      <c r="G27" s="87"/>
    </row>
    <row r="28" spans="1:7" ht="25.5">
      <c r="A28" s="85"/>
      <c r="B28" s="11" t="s">
        <v>21</v>
      </c>
      <c r="C28" s="14">
        <v>557393</v>
      </c>
      <c r="D28" s="14">
        <v>551581</v>
      </c>
      <c r="E28" s="13">
        <f>C28/D28</f>
        <v>1.0105369836887057</v>
      </c>
      <c r="F28" s="70">
        <f>C28/C5*100</f>
        <v>26.011432294060743</v>
      </c>
      <c r="G28" s="70">
        <f>D28/D5*100</f>
        <v>27.747128229248673</v>
      </c>
    </row>
    <row r="29" spans="1:7" ht="38.25">
      <c r="A29" s="85">
        <v>2</v>
      </c>
      <c r="B29" s="22" t="s">
        <v>22</v>
      </c>
      <c r="C29" s="12"/>
      <c r="D29" s="12"/>
      <c r="E29" s="13"/>
      <c r="F29" s="70"/>
      <c r="G29" s="70"/>
    </row>
    <row r="30" spans="1:7" ht="12.75">
      <c r="A30" s="85"/>
      <c r="B30" s="71" t="s">
        <v>66</v>
      </c>
      <c r="C30" s="12">
        <v>388.8</v>
      </c>
      <c r="D30" s="12">
        <v>503.9</v>
      </c>
      <c r="E30" s="13"/>
      <c r="F30" s="70"/>
      <c r="G30" s="70"/>
    </row>
    <row r="31" spans="1:7" ht="12.75">
      <c r="A31" s="85"/>
      <c r="B31" s="71" t="s">
        <v>67</v>
      </c>
      <c r="C31" s="12">
        <v>388.8</v>
      </c>
      <c r="D31" s="12">
        <v>503.9</v>
      </c>
      <c r="E31" s="13"/>
      <c r="F31" s="70"/>
      <c r="G31" s="70"/>
    </row>
    <row r="32" spans="1:7" ht="12.75">
      <c r="A32" s="85"/>
      <c r="B32" s="71" t="s">
        <v>68</v>
      </c>
      <c r="C32" s="12">
        <v>388.8</v>
      </c>
      <c r="D32" s="12">
        <v>503.9</v>
      </c>
      <c r="E32" s="13"/>
      <c r="F32" s="70"/>
      <c r="G32" s="70"/>
    </row>
    <row r="33" spans="1:7" ht="12.75">
      <c r="A33" s="85"/>
      <c r="B33" s="71" t="s">
        <v>69</v>
      </c>
      <c r="C33" s="23">
        <v>0.58</v>
      </c>
      <c r="D33" s="23">
        <v>0.55</v>
      </c>
      <c r="E33" s="13"/>
      <c r="F33" s="70"/>
      <c r="G33" s="70"/>
    </row>
    <row r="34" spans="1:7" ht="12.75">
      <c r="A34" s="85"/>
      <c r="B34" s="71" t="s">
        <v>70</v>
      </c>
      <c r="C34" s="23">
        <v>19</v>
      </c>
      <c r="D34" s="23">
        <v>18</v>
      </c>
      <c r="E34" s="13"/>
      <c r="F34" s="70"/>
      <c r="G34" s="70"/>
    </row>
    <row r="35" spans="1:7" ht="12.75">
      <c r="A35" s="85"/>
      <c r="B35" s="72" t="s">
        <v>71</v>
      </c>
      <c r="C35" s="14">
        <v>59864</v>
      </c>
      <c r="D35" s="14">
        <v>61291</v>
      </c>
      <c r="E35" s="13"/>
      <c r="F35" s="70"/>
      <c r="G35" s="70"/>
    </row>
    <row r="36" spans="1:7" ht="12.75">
      <c r="A36" s="85"/>
      <c r="B36" s="71" t="s">
        <v>72</v>
      </c>
      <c r="C36" s="14">
        <v>59864</v>
      </c>
      <c r="D36" s="14">
        <v>61291</v>
      </c>
      <c r="E36" s="13"/>
      <c r="F36" s="70"/>
      <c r="G36" s="70"/>
    </row>
    <row r="37" spans="1:7" ht="12.75">
      <c r="A37" s="85"/>
      <c r="B37" s="72" t="s">
        <v>73</v>
      </c>
      <c r="C37" s="23">
        <v>131.71</v>
      </c>
      <c r="D37" s="23">
        <v>141.9</v>
      </c>
      <c r="E37" s="13"/>
      <c r="F37" s="70"/>
      <c r="G37" s="70"/>
    </row>
    <row r="38" spans="1:7" ht="12.75">
      <c r="A38" s="85"/>
      <c r="B38" s="71" t="s">
        <v>74</v>
      </c>
      <c r="C38" s="23">
        <v>131.71</v>
      </c>
      <c r="D38" s="23">
        <v>141.9</v>
      </c>
      <c r="E38" s="13"/>
      <c r="F38" s="70"/>
      <c r="G38" s="70"/>
    </row>
    <row r="39" spans="1:7" ht="25.5">
      <c r="A39" s="84">
        <v>3</v>
      </c>
      <c r="B39" s="22" t="s">
        <v>23</v>
      </c>
      <c r="C39" s="3">
        <f>C40+C41+C49+C50+C51+C52+C53+C54+C55+C56+C57+C58+C59+C60+C61+C62+C63+C64</f>
        <v>4214357</v>
      </c>
      <c r="D39" s="3">
        <f>D40+D41+D49+D50+D51+D52+D53+D54+D55+D56+D57+D58+D59+D60+D61+D62+D63+D64</f>
        <v>3448369</v>
      </c>
      <c r="E39" s="2">
        <f>C39/D39</f>
        <v>1.222130520254648</v>
      </c>
      <c r="F39" s="68">
        <f>F40+F41+F49+F50+F51+F52+F53+F54+F55+F56+F57+F58+F59+F60+F61+F62+F63+F64</f>
        <v>99.99999999999999</v>
      </c>
      <c r="G39" s="68">
        <f>G40+G41+G49+G50+G51+G52+G53+G54+G55+G56+G57+G58+G59+G60+G61+G62+G63+G64</f>
        <v>99.99999999999999</v>
      </c>
    </row>
    <row r="40" spans="1:7" ht="12.75">
      <c r="A40" s="85"/>
      <c r="B40" s="11" t="s">
        <v>11</v>
      </c>
      <c r="C40" s="14">
        <v>129846</v>
      </c>
      <c r="D40" s="15">
        <v>109655</v>
      </c>
      <c r="E40" s="13">
        <f>C40/D40</f>
        <v>1.184132050522092</v>
      </c>
      <c r="F40" s="73">
        <f>C40/C39*100</f>
        <v>3.0810394088588127</v>
      </c>
      <c r="G40" s="70">
        <f>D40/D39*100</f>
        <v>3.1799091106549215</v>
      </c>
    </row>
    <row r="41" spans="1:7" ht="12.75">
      <c r="A41" s="85"/>
      <c r="B41" s="11" t="s">
        <v>12</v>
      </c>
      <c r="C41" s="14">
        <f>SUM(C42:C48)</f>
        <v>1262637</v>
      </c>
      <c r="D41" s="14">
        <f>SUM(D42:D48)</f>
        <v>1152058</v>
      </c>
      <c r="E41" s="17">
        <f>C41/D41</f>
        <v>1.095983882755903</v>
      </c>
      <c r="F41" s="73">
        <f>F42+F43+F44+F45+F46+F47+F48</f>
        <v>29.960371178806163</v>
      </c>
      <c r="G41" s="70">
        <f>G42+G43+G44+G45+G46+G47+G48</f>
        <v>33.40877962886222</v>
      </c>
    </row>
    <row r="42" spans="1:7" ht="12.75">
      <c r="A42" s="65"/>
      <c r="B42" s="18" t="s">
        <v>24</v>
      </c>
      <c r="C42" s="19">
        <v>402418</v>
      </c>
      <c r="D42" s="20">
        <v>364603</v>
      </c>
      <c r="E42" s="17">
        <f>C42/D42</f>
        <v>1.1037155481441459</v>
      </c>
      <c r="F42" s="88">
        <f>C42/C39*100</f>
        <v>9.54874017554754</v>
      </c>
      <c r="G42" s="66">
        <f>D42/D39*100</f>
        <v>10.573201417829704</v>
      </c>
    </row>
    <row r="43" spans="1:7" ht="25.5">
      <c r="A43" s="65"/>
      <c r="B43" s="18" t="s">
        <v>14</v>
      </c>
      <c r="C43" s="19"/>
      <c r="D43" s="20"/>
      <c r="E43" s="17" t="e">
        <f>C43/D43</f>
        <v>#DIV/0!</v>
      </c>
      <c r="F43" s="88">
        <f>C43/C39*100</f>
        <v>0</v>
      </c>
      <c r="G43" s="66">
        <f>D43/D39*100</f>
        <v>0</v>
      </c>
    </row>
    <row r="44" spans="1:7" ht="12.75">
      <c r="A44" s="85"/>
      <c r="B44" s="18" t="s">
        <v>15</v>
      </c>
      <c r="C44" s="19">
        <v>17155</v>
      </c>
      <c r="D44" s="20">
        <v>14982</v>
      </c>
      <c r="E44" s="17">
        <f aca="true" t="shared" si="0" ref="E44:E64">C44/D44</f>
        <v>1.145040715525297</v>
      </c>
      <c r="F44" s="88">
        <f>C44/C39*100</f>
        <v>0.40706091107136866</v>
      </c>
      <c r="G44" s="66">
        <f>D44/D39*100</f>
        <v>0.4344662650661806</v>
      </c>
    </row>
    <row r="45" spans="1:7" ht="12.75">
      <c r="A45" s="85"/>
      <c r="B45" s="18" t="s">
        <v>16</v>
      </c>
      <c r="C45" s="19"/>
      <c r="D45" s="20"/>
      <c r="E45" s="17" t="e">
        <f t="shared" si="0"/>
        <v>#DIV/0!</v>
      </c>
      <c r="F45" s="88">
        <f>C45/C39*100</f>
        <v>0</v>
      </c>
      <c r="G45" s="66">
        <f>D45/D39*100</f>
        <v>0</v>
      </c>
    </row>
    <row r="46" spans="1:7" ht="12.75">
      <c r="A46" s="85"/>
      <c r="B46" s="18" t="s">
        <v>17</v>
      </c>
      <c r="C46" s="19">
        <v>754950</v>
      </c>
      <c r="D46" s="20">
        <v>696523</v>
      </c>
      <c r="E46" s="17">
        <f t="shared" si="0"/>
        <v>1.0838838057034728</v>
      </c>
      <c r="F46" s="88">
        <f>C46/C39*100</f>
        <v>17.913764780724556</v>
      </c>
      <c r="G46" s="66">
        <f>D46/D39*100</f>
        <v>20.198621435235033</v>
      </c>
    </row>
    <row r="47" spans="1:7" ht="12.75">
      <c r="A47" s="85"/>
      <c r="B47" s="18" t="s">
        <v>18</v>
      </c>
      <c r="C47" s="19">
        <v>65971</v>
      </c>
      <c r="D47" s="20">
        <v>61242</v>
      </c>
      <c r="E47" s="17">
        <f t="shared" si="0"/>
        <v>1.077218248914144</v>
      </c>
      <c r="F47" s="88">
        <f>C47/C39*100</f>
        <v>1.5653870804015892</v>
      </c>
      <c r="G47" s="66">
        <f>D47/D39*100</f>
        <v>1.7759700310494613</v>
      </c>
    </row>
    <row r="48" spans="1:7" ht="12.75">
      <c r="A48" s="85"/>
      <c r="B48" s="18" t="s">
        <v>19</v>
      </c>
      <c r="C48" s="19">
        <v>22143</v>
      </c>
      <c r="D48" s="20">
        <v>14708</v>
      </c>
      <c r="E48" s="17">
        <f t="shared" si="0"/>
        <v>1.5055072069621975</v>
      </c>
      <c r="F48" s="88">
        <f>C48/C39*100</f>
        <v>0.5254182310611085</v>
      </c>
      <c r="G48" s="66">
        <f>D48/D39*100</f>
        <v>0.4265204796818438</v>
      </c>
    </row>
    <row r="49" spans="1:7" ht="25.5">
      <c r="A49" s="85"/>
      <c r="B49" s="11" t="s">
        <v>21</v>
      </c>
      <c r="C49" s="14">
        <v>704846</v>
      </c>
      <c r="D49" s="15">
        <v>713326</v>
      </c>
      <c r="E49" s="13">
        <f t="shared" si="0"/>
        <v>0.988112027319907</v>
      </c>
      <c r="F49" s="73">
        <f>C49/C39*100</f>
        <v>16.724876416497224</v>
      </c>
      <c r="G49" s="70">
        <f>D49/D39*100</f>
        <v>20.68589527396865</v>
      </c>
    </row>
    <row r="50" spans="1:7" ht="12.75">
      <c r="A50" s="85"/>
      <c r="B50" s="11" t="s">
        <v>25</v>
      </c>
      <c r="C50" s="14">
        <v>63203</v>
      </c>
      <c r="D50" s="14">
        <v>60435</v>
      </c>
      <c r="E50" s="13">
        <f t="shared" si="0"/>
        <v>1.0458012740961364</v>
      </c>
      <c r="F50" s="88">
        <f>C50/C39*100</f>
        <v>1.4997068354674272</v>
      </c>
      <c r="G50" s="66">
        <f>D50/D39*100</f>
        <v>1.7525676631474183</v>
      </c>
    </row>
    <row r="51" spans="1:7" ht="12.75">
      <c r="A51" s="85"/>
      <c r="B51" s="11" t="s">
        <v>26</v>
      </c>
      <c r="C51" s="14">
        <v>32164</v>
      </c>
      <c r="D51" s="14">
        <v>30581</v>
      </c>
      <c r="E51" s="13">
        <f t="shared" si="0"/>
        <v>1.0517641672934175</v>
      </c>
      <c r="F51" s="88">
        <f>C51/C39*100</f>
        <v>0.763200649589012</v>
      </c>
      <c r="G51" s="66">
        <f>D51/D39*100</f>
        <v>0.8868250468554844</v>
      </c>
    </row>
    <row r="52" spans="1:7" ht="25.5">
      <c r="A52" s="85"/>
      <c r="B52" s="11" t="s">
        <v>27</v>
      </c>
      <c r="C52" s="14">
        <v>6104</v>
      </c>
      <c r="D52" s="14">
        <v>6375</v>
      </c>
      <c r="E52" s="13">
        <f t="shared" si="0"/>
        <v>0.9574901960784313</v>
      </c>
      <c r="F52" s="88">
        <f>C52/C39*100</f>
        <v>0.14483822799065196</v>
      </c>
      <c r="G52" s="66">
        <f>D52/D39*100</f>
        <v>0.18487000666112008</v>
      </c>
    </row>
    <row r="53" spans="1:7" ht="12.75">
      <c r="A53" s="85"/>
      <c r="B53" s="11" t="s">
        <v>28</v>
      </c>
      <c r="C53" s="14">
        <f>183931+6839+347+13200</f>
        <v>204317</v>
      </c>
      <c r="D53" s="14">
        <f>182105+5477+269+14664</f>
        <v>202515</v>
      </c>
      <c r="E53" s="13">
        <f t="shared" si="0"/>
        <v>1.0088981063131126</v>
      </c>
      <c r="F53" s="88">
        <f>C53/C39*100</f>
        <v>4.848117992851578</v>
      </c>
      <c r="G53" s="66">
        <f>D53/D39*100</f>
        <v>5.8727763763100755</v>
      </c>
    </row>
    <row r="54" spans="1:7" ht="12.75">
      <c r="A54" s="85"/>
      <c r="B54" s="11" t="s">
        <v>29</v>
      </c>
      <c r="C54" s="14">
        <v>44278</v>
      </c>
      <c r="D54" s="14">
        <v>37486</v>
      </c>
      <c r="E54" s="13">
        <f t="shared" si="0"/>
        <v>1.1811876433868644</v>
      </c>
      <c r="F54" s="88">
        <f>C54/C39*100</f>
        <v>1.0506466348247194</v>
      </c>
      <c r="G54" s="66">
        <f>D54/D39*100</f>
        <v>1.0870646383841172</v>
      </c>
    </row>
    <row r="55" spans="1:7" ht="12.75">
      <c r="A55" s="85"/>
      <c r="B55" s="11" t="s">
        <v>30</v>
      </c>
      <c r="C55" s="14">
        <v>3039</v>
      </c>
      <c r="D55" s="14">
        <v>3308</v>
      </c>
      <c r="E55" s="13">
        <f t="shared" si="0"/>
        <v>0.9186819830713422</v>
      </c>
      <c r="F55" s="88">
        <f>C55/C39*100</f>
        <v>0.07211064463689242</v>
      </c>
      <c r="G55" s="66">
        <f>D55/D39*100</f>
        <v>0.09592940894666435</v>
      </c>
    </row>
    <row r="56" spans="1:7" ht="12.75">
      <c r="A56" s="85"/>
      <c r="B56" s="11" t="s">
        <v>31</v>
      </c>
      <c r="C56" s="14">
        <v>120837</v>
      </c>
      <c r="D56" s="14">
        <v>110887</v>
      </c>
      <c r="E56" s="13">
        <f t="shared" si="0"/>
        <v>1.089730987401589</v>
      </c>
      <c r="F56" s="88">
        <f>C56/C39*100</f>
        <v>2.867270143464353</v>
      </c>
      <c r="G56" s="66">
        <f>D56/D39*100</f>
        <v>3.2156361456677054</v>
      </c>
    </row>
    <row r="57" spans="1:7" ht="12.75">
      <c r="A57" s="85"/>
      <c r="B57" s="11" t="s">
        <v>32</v>
      </c>
      <c r="C57" s="14">
        <v>286219</v>
      </c>
      <c r="D57" s="14">
        <v>24703</v>
      </c>
      <c r="E57" s="13">
        <f t="shared" si="0"/>
        <v>11.58640650933085</v>
      </c>
      <c r="F57" s="88">
        <f>C57/C39*100</f>
        <v>6.791522407807407</v>
      </c>
      <c r="G57" s="66">
        <f>D57/D39*100</f>
        <v>0.7163676509097489</v>
      </c>
    </row>
    <row r="58" spans="1:7" ht="12.75">
      <c r="A58" s="85"/>
      <c r="B58" s="11" t="s">
        <v>33</v>
      </c>
      <c r="C58" s="14">
        <f>388587+644270</f>
        <v>1032857</v>
      </c>
      <c r="D58" s="14">
        <f>260110+466676</f>
        <v>726786</v>
      </c>
      <c r="E58" s="13">
        <f t="shared" si="0"/>
        <v>1.4211294658950502</v>
      </c>
      <c r="F58" s="88">
        <f>C58/C39*100</f>
        <v>24.50805662643198</v>
      </c>
      <c r="G58" s="66">
        <f>D58/D39*100</f>
        <v>21.07622473117001</v>
      </c>
    </row>
    <row r="59" spans="1:7" ht="12.75">
      <c r="A59" s="85"/>
      <c r="B59" s="11" t="s">
        <v>34</v>
      </c>
      <c r="C59" s="14">
        <v>15674</v>
      </c>
      <c r="D59" s="14">
        <v>13529</v>
      </c>
      <c r="E59" s="13">
        <f t="shared" si="0"/>
        <v>1.158548303644024</v>
      </c>
      <c r="F59" s="88">
        <f>C59/C39*100</f>
        <v>0.37191913262212956</v>
      </c>
      <c r="G59" s="66">
        <f>D59/D39*100</f>
        <v>0.39233040315581075</v>
      </c>
    </row>
    <row r="60" spans="1:7" ht="12.75">
      <c r="A60" s="85"/>
      <c r="B60" s="11" t="s">
        <v>35</v>
      </c>
      <c r="C60" s="14">
        <v>7937</v>
      </c>
      <c r="D60" s="14">
        <v>9357</v>
      </c>
      <c r="E60" s="13">
        <f t="shared" si="0"/>
        <v>0.8482419578924869</v>
      </c>
      <c r="F60" s="88">
        <f>C60/C39*100</f>
        <v>0.1883324075297845</v>
      </c>
      <c r="G60" s="66">
        <f>D60/D39*100</f>
        <v>0.27134567095342754</v>
      </c>
    </row>
    <row r="61" spans="1:7" ht="12.75">
      <c r="A61" s="85"/>
      <c r="B61" s="11" t="s">
        <v>36</v>
      </c>
      <c r="C61" s="14">
        <v>11708</v>
      </c>
      <c r="D61" s="14">
        <v>19431</v>
      </c>
      <c r="E61" s="13">
        <f t="shared" si="0"/>
        <v>0.602542329267665</v>
      </c>
      <c r="F61" s="88">
        <f>C61/C39*100</f>
        <v>0.2778122498877053</v>
      </c>
      <c r="G61" s="66">
        <f>D61/D39*100</f>
        <v>0.5634837803030941</v>
      </c>
    </row>
    <row r="62" spans="1:7" ht="12.75">
      <c r="A62" s="85"/>
      <c r="B62" s="11" t="s">
        <v>37</v>
      </c>
      <c r="C62" s="14">
        <v>18667</v>
      </c>
      <c r="D62" s="14">
        <v>16812</v>
      </c>
      <c r="E62" s="13">
        <f t="shared" si="0"/>
        <v>1.110337853913871</v>
      </c>
      <c r="F62" s="88">
        <f>C62/C39*100</f>
        <v>0.44293827029841093</v>
      </c>
      <c r="G62" s="66">
        <f>D62/D39*100</f>
        <v>0.4875348316841962</v>
      </c>
    </row>
    <row r="63" spans="1:7" ht="12.75">
      <c r="A63" s="85"/>
      <c r="B63" s="11" t="s">
        <v>38</v>
      </c>
      <c r="C63" s="14">
        <v>26667</v>
      </c>
      <c r="D63" s="14">
        <v>24172</v>
      </c>
      <c r="E63" s="13">
        <f t="shared" si="0"/>
        <v>1.1032186000330961</v>
      </c>
      <c r="F63" s="88">
        <f>C63/C39*100</f>
        <v>0.6327655677959888</v>
      </c>
      <c r="G63" s="66">
        <f>D63/D39*100</f>
        <v>0.700969066825505</v>
      </c>
    </row>
    <row r="64" spans="1:7" ht="38.25">
      <c r="A64" s="89"/>
      <c r="B64" s="24" t="s">
        <v>39</v>
      </c>
      <c r="C64" s="25">
        <v>243357</v>
      </c>
      <c r="D64" s="25">
        <v>186953</v>
      </c>
      <c r="E64" s="26">
        <f t="shared" si="0"/>
        <v>1.3017014971677374</v>
      </c>
      <c r="F64" s="90">
        <f>C64/C39*100</f>
        <v>5.774475204639759</v>
      </c>
      <c r="G64" s="91">
        <f>D64/D39*100</f>
        <v>5.421490565539825</v>
      </c>
    </row>
    <row r="65" spans="1:7" ht="12.75">
      <c r="A65" s="29">
        <v>4</v>
      </c>
      <c r="B65" s="27" t="s">
        <v>40</v>
      </c>
      <c r="C65" s="28">
        <v>107.8</v>
      </c>
      <c r="D65" s="28">
        <v>141.8</v>
      </c>
      <c r="E65" s="30"/>
      <c r="F65" s="74"/>
      <c r="G65" s="74"/>
    </row>
    <row r="66" spans="1:7" ht="25.5">
      <c r="A66" s="29">
        <v>5</v>
      </c>
      <c r="B66" s="27" t="s">
        <v>41</v>
      </c>
      <c r="C66" s="31">
        <f>SUM(C68:C70)</f>
        <v>14491</v>
      </c>
      <c r="D66" s="31">
        <f>SUM(D68:D70)</f>
        <v>14895</v>
      </c>
      <c r="E66" s="32">
        <f>C66/D66</f>
        <v>0.9728768042967438</v>
      </c>
      <c r="F66" s="75">
        <f>SUM(F68:F70)</f>
        <v>100.00000000000001</v>
      </c>
      <c r="G66" s="75">
        <f>SUM(G68:G70)</f>
        <v>100</v>
      </c>
    </row>
    <row r="67" spans="1:7" ht="12.75">
      <c r="A67" s="35"/>
      <c r="B67" s="33" t="s">
        <v>42</v>
      </c>
      <c r="C67" s="76"/>
      <c r="D67" s="34"/>
      <c r="E67" s="37"/>
      <c r="F67" s="77"/>
      <c r="G67" s="77"/>
    </row>
    <row r="68" spans="1:7" ht="12.75">
      <c r="A68" s="35"/>
      <c r="B68" s="76" t="s">
        <v>43</v>
      </c>
      <c r="C68" s="38">
        <v>11977</v>
      </c>
      <c r="D68" s="36">
        <v>12372</v>
      </c>
      <c r="E68" s="32">
        <f>C68/D68</f>
        <v>0.968073068218558</v>
      </c>
      <c r="F68" s="78">
        <f>C68/C66*100</f>
        <v>82.6513008073977</v>
      </c>
      <c r="G68" s="78">
        <f>D68/D66*100</f>
        <v>83.0614300100705</v>
      </c>
    </row>
    <row r="69" spans="1:7" ht="12.75">
      <c r="A69" s="35"/>
      <c r="B69" s="33" t="s">
        <v>44</v>
      </c>
      <c r="C69" s="38">
        <v>2414</v>
      </c>
      <c r="D69" s="36">
        <v>2523</v>
      </c>
      <c r="E69" s="32">
        <f>C69/D69</f>
        <v>0.9567974633372969</v>
      </c>
      <c r="F69" s="78">
        <f>C69/C66*100</f>
        <v>16.658615692498792</v>
      </c>
      <c r="G69" s="78">
        <f>D69/D66*100</f>
        <v>16.938569989929505</v>
      </c>
    </row>
    <row r="70" spans="1:7" ht="12.75">
      <c r="A70" s="35"/>
      <c r="B70" s="33" t="s">
        <v>45</v>
      </c>
      <c r="C70" s="38">
        <v>100</v>
      </c>
      <c r="D70" s="36"/>
      <c r="E70" s="32" t="e">
        <f>C70/D70</f>
        <v>#DIV/0!</v>
      </c>
      <c r="F70" s="78">
        <f>C70/C66*100</f>
        <v>0.6900835001035125</v>
      </c>
      <c r="G70" s="78">
        <f>D70/D66*100</f>
        <v>0</v>
      </c>
    </row>
    <row r="71" spans="1:7" ht="12.75">
      <c r="A71" s="29">
        <v>6</v>
      </c>
      <c r="B71" s="27" t="s">
        <v>46</v>
      </c>
      <c r="C71" s="31">
        <f>SUM(C73:C75)</f>
        <v>2433962.3</v>
      </c>
      <c r="D71" s="31">
        <f>SUM(D73:D75)</f>
        <v>2192327.8</v>
      </c>
      <c r="E71" s="32">
        <f>C71/D71</f>
        <v>1.110218234700121</v>
      </c>
      <c r="F71" s="79">
        <f>SUM(F73:F75)</f>
        <v>100</v>
      </c>
      <c r="G71" s="79">
        <f>SUM(G73:G75)</f>
        <v>100.00000000000001</v>
      </c>
    </row>
    <row r="72" spans="1:7" ht="12.75">
      <c r="A72" s="39"/>
      <c r="B72" s="33" t="s">
        <v>42</v>
      </c>
      <c r="C72" s="40"/>
      <c r="D72" s="41"/>
      <c r="E72" s="37"/>
      <c r="F72" s="80"/>
      <c r="G72" s="72"/>
    </row>
    <row r="73" spans="1:7" ht="12.75">
      <c r="A73" s="39"/>
      <c r="B73" s="33" t="s">
        <v>43</v>
      </c>
      <c r="C73" s="41">
        <v>2101455.3</v>
      </c>
      <c r="D73" s="41">
        <v>1899591.5</v>
      </c>
      <c r="E73" s="32">
        <f>C73/D73</f>
        <v>1.1062669526579794</v>
      </c>
      <c r="F73" s="80">
        <f>C73/C71*100</f>
        <v>86.33885989113307</v>
      </c>
      <c r="G73" s="80">
        <f>D73/D71*100</f>
        <v>86.64723861094132</v>
      </c>
    </row>
    <row r="74" spans="1:7" ht="12.75">
      <c r="A74" s="39"/>
      <c r="B74" s="33" t="s">
        <v>44</v>
      </c>
      <c r="C74" s="41">
        <v>317319</v>
      </c>
      <c r="D74" s="41">
        <v>292736.3</v>
      </c>
      <c r="E74" s="32">
        <f>C74/D74</f>
        <v>1.0839755780202183</v>
      </c>
      <c r="F74" s="80">
        <f>C74/C71*100</f>
        <v>13.037137017282479</v>
      </c>
      <c r="G74" s="80">
        <f>D74/D71*100</f>
        <v>13.3527613890587</v>
      </c>
    </row>
    <row r="75" spans="1:7" ht="12.75">
      <c r="A75" s="39"/>
      <c r="B75" s="33" t="s">
        <v>45</v>
      </c>
      <c r="C75" s="41">
        <v>15188</v>
      </c>
      <c r="D75" s="41"/>
      <c r="E75" s="32" t="e">
        <f>C75/D75</f>
        <v>#DIV/0!</v>
      </c>
      <c r="F75" s="80">
        <f>C75/C71*100</f>
        <v>0.6240030915844507</v>
      </c>
      <c r="G75" s="80">
        <f>D75/D71*100</f>
        <v>0</v>
      </c>
    </row>
    <row r="76" spans="1:7" ht="12.75">
      <c r="A76" s="29">
        <v>7</v>
      </c>
      <c r="B76" s="27" t="s">
        <v>47</v>
      </c>
      <c r="C76" s="31">
        <f>C71/C66/12*1000</f>
        <v>13996.976859199962</v>
      </c>
      <c r="D76" s="31">
        <f>D71/D66/12*1000</f>
        <v>12265.457088508447</v>
      </c>
      <c r="E76" s="32">
        <f>C76/D76</f>
        <v>1.1411704234254574</v>
      </c>
      <c r="F76" s="74"/>
      <c r="G76" s="74"/>
    </row>
    <row r="77" spans="1:7" ht="12.75">
      <c r="A77" s="39"/>
      <c r="B77" s="33" t="s">
        <v>42</v>
      </c>
      <c r="C77" s="41"/>
      <c r="D77" s="41"/>
      <c r="E77" s="37"/>
      <c r="F77" s="72"/>
      <c r="G77" s="72"/>
    </row>
    <row r="78" spans="1:7" ht="12.75">
      <c r="A78" s="92"/>
      <c r="B78" s="33" t="s">
        <v>43</v>
      </c>
      <c r="C78" s="42">
        <f>C73/C68/12*1000</f>
        <v>14621.46405610754</v>
      </c>
      <c r="D78" s="42">
        <f>D73/D68/12*1000</f>
        <v>12794.963762258865</v>
      </c>
      <c r="E78" s="32">
        <f>C78/D78</f>
        <v>1.1427515019023562</v>
      </c>
      <c r="F78" s="93"/>
      <c r="G78" s="93"/>
    </row>
    <row r="79" spans="1:7" ht="12.75">
      <c r="A79" s="92"/>
      <c r="B79" s="33" t="s">
        <v>44</v>
      </c>
      <c r="C79" s="42">
        <f>C74/C69/12*1000</f>
        <v>10954.121789560893</v>
      </c>
      <c r="D79" s="42">
        <f>D74/D69/12*1000</f>
        <v>9668.922578940414</v>
      </c>
      <c r="E79" s="32">
        <f>C79/D79</f>
        <v>1.132920622760982</v>
      </c>
      <c r="F79" s="93"/>
      <c r="G79" s="93"/>
    </row>
    <row r="80" spans="1:7" ht="12.75">
      <c r="A80" s="92"/>
      <c r="B80" s="33" t="s">
        <v>45</v>
      </c>
      <c r="C80" s="42">
        <f>C75/C70/12*1000</f>
        <v>12656.666666666666</v>
      </c>
      <c r="D80" s="42" t="e">
        <f>D75/D70/11*1000</f>
        <v>#DIV/0!</v>
      </c>
      <c r="E80" s="32" t="e">
        <f>C80/D80</f>
        <v>#DIV/0!</v>
      </c>
      <c r="F80" s="93"/>
      <c r="G80" s="93"/>
    </row>
    <row r="81" spans="1:7" ht="12.75">
      <c r="A81" s="94">
        <v>8</v>
      </c>
      <c r="B81" s="27" t="s">
        <v>48</v>
      </c>
      <c r="C81" s="28">
        <v>0</v>
      </c>
      <c r="D81" s="28">
        <v>0</v>
      </c>
      <c r="E81" s="43"/>
      <c r="F81" s="95"/>
      <c r="G81" s="95"/>
    </row>
    <row r="82" spans="1:7" ht="25.5">
      <c r="A82" s="29">
        <v>9</v>
      </c>
      <c r="B82" s="27" t="s">
        <v>49</v>
      </c>
      <c r="C82" s="31">
        <v>47185</v>
      </c>
      <c r="D82" s="31">
        <v>43228</v>
      </c>
      <c r="E82" s="44">
        <f>C82/D82</f>
        <v>1.0915378921069676</v>
      </c>
      <c r="F82" s="74"/>
      <c r="G82" s="74"/>
    </row>
    <row r="83" spans="1:7" ht="25.5">
      <c r="A83" s="29">
        <v>10</v>
      </c>
      <c r="B83" s="27" t="s">
        <v>50</v>
      </c>
      <c r="C83" s="31">
        <v>-11482</v>
      </c>
      <c r="D83" s="31">
        <v>-20978</v>
      </c>
      <c r="E83" s="44"/>
      <c r="F83" s="74"/>
      <c r="G83" s="74"/>
    </row>
    <row r="84" spans="1:7" ht="25.5">
      <c r="A84" s="29">
        <v>11</v>
      </c>
      <c r="B84" s="27" t="s">
        <v>51</v>
      </c>
      <c r="C84" s="31">
        <f>SUM(C82:C83)</f>
        <v>35703</v>
      </c>
      <c r="D84" s="31">
        <v>22250</v>
      </c>
      <c r="E84" s="44">
        <f>C84/D84</f>
        <v>1.6046292134831461</v>
      </c>
      <c r="F84" s="74"/>
      <c r="G84" s="74"/>
    </row>
    <row r="85" spans="1:7" ht="12.75">
      <c r="A85" s="29">
        <v>12</v>
      </c>
      <c r="B85" s="27" t="s">
        <v>52</v>
      </c>
      <c r="C85" s="45">
        <v>13</v>
      </c>
      <c r="D85" s="46">
        <v>14</v>
      </c>
      <c r="E85" s="29"/>
      <c r="F85" s="74"/>
      <c r="G85" s="74"/>
    </row>
    <row r="86" spans="1:7" ht="25.5">
      <c r="A86" s="29">
        <v>13</v>
      </c>
      <c r="B86" s="27" t="s">
        <v>53</v>
      </c>
      <c r="C86" s="45">
        <v>11</v>
      </c>
      <c r="D86" s="46">
        <v>11</v>
      </c>
      <c r="E86" s="29"/>
      <c r="F86" s="74"/>
      <c r="G86" s="74"/>
    </row>
    <row r="87" spans="1:7" ht="25.5">
      <c r="A87" s="29">
        <v>14</v>
      </c>
      <c r="B87" s="27" t="s">
        <v>54</v>
      </c>
      <c r="C87" s="45">
        <v>2</v>
      </c>
      <c r="D87" s="46">
        <v>3</v>
      </c>
      <c r="E87" s="29"/>
      <c r="F87" s="74"/>
      <c r="G87" s="74"/>
    </row>
    <row r="88" spans="1:7" ht="12.75">
      <c r="A88" s="29">
        <v>15</v>
      </c>
      <c r="B88" s="27" t="s">
        <v>55</v>
      </c>
      <c r="C88" s="32">
        <f>C86/C85</f>
        <v>0.8461538461538461</v>
      </c>
      <c r="D88" s="32">
        <f>D86/D85</f>
        <v>0.7857142857142857</v>
      </c>
      <c r="E88" s="29"/>
      <c r="F88" s="74"/>
      <c r="G88" s="74"/>
    </row>
    <row r="89" spans="1:7" ht="12.75">
      <c r="A89" s="29">
        <v>16</v>
      </c>
      <c r="B89" s="27" t="s">
        <v>56</v>
      </c>
      <c r="C89" s="32">
        <f>C87/C85</f>
        <v>0.15384615384615385</v>
      </c>
      <c r="D89" s="32">
        <f>D87/D85</f>
        <v>0.21428571428571427</v>
      </c>
      <c r="E89" s="29"/>
      <c r="F89" s="74"/>
      <c r="G89" s="74"/>
    </row>
    <row r="90" spans="1:7" ht="12.75">
      <c r="A90" s="29">
        <v>17</v>
      </c>
      <c r="B90" s="64" t="s">
        <v>57</v>
      </c>
      <c r="C90" s="44">
        <v>0.012</v>
      </c>
      <c r="D90" s="44">
        <v>0.017</v>
      </c>
      <c r="E90" s="29"/>
      <c r="F90" s="74"/>
      <c r="G90" s="74"/>
    </row>
    <row r="91" spans="1:7" ht="25.5">
      <c r="A91" s="29">
        <v>18</v>
      </c>
      <c r="B91" s="27" t="s">
        <v>58</v>
      </c>
      <c r="C91" s="31">
        <v>140069</v>
      </c>
      <c r="D91" s="31">
        <v>55876</v>
      </c>
      <c r="E91" s="47">
        <f>C91/D91</f>
        <v>2.506782876369103</v>
      </c>
      <c r="F91" s="74"/>
      <c r="G91" s="74"/>
    </row>
    <row r="92" spans="1:7" ht="25.5">
      <c r="A92" s="49">
        <v>19</v>
      </c>
      <c r="B92" s="48" t="s">
        <v>59</v>
      </c>
      <c r="C92" s="50">
        <f>SUM(C94:C96)</f>
        <v>5431132.3</v>
      </c>
      <c r="D92" s="50">
        <f>SUM(D94:D96)</f>
        <v>4765533.9</v>
      </c>
      <c r="E92" s="51">
        <f>C92/D92</f>
        <v>1.139669219434154</v>
      </c>
      <c r="F92" s="81"/>
      <c r="G92" s="81"/>
    </row>
    <row r="93" spans="1:7" ht="12.75">
      <c r="A93" s="52"/>
      <c r="B93" s="33" t="s">
        <v>42</v>
      </c>
      <c r="C93" s="55"/>
      <c r="D93" s="56"/>
      <c r="E93" s="54"/>
      <c r="F93" s="82"/>
      <c r="G93" s="82"/>
    </row>
    <row r="94" spans="1:7" ht="12.75">
      <c r="A94" s="52"/>
      <c r="B94" s="33" t="s">
        <v>60</v>
      </c>
      <c r="C94" s="55">
        <v>1422808.7</v>
      </c>
      <c r="D94" s="57">
        <v>1004552.9</v>
      </c>
      <c r="E94" s="54">
        <f>C94/D94</f>
        <v>1.416360153855511</v>
      </c>
      <c r="F94" s="82"/>
      <c r="G94" s="82"/>
    </row>
    <row r="95" spans="1:7" ht="25.5">
      <c r="A95" s="52"/>
      <c r="B95" s="33" t="s">
        <v>61</v>
      </c>
      <c r="C95" s="53">
        <v>2819767.8</v>
      </c>
      <c r="D95" s="53">
        <v>2656945</v>
      </c>
      <c r="E95" s="54">
        <f>C95/D95</f>
        <v>1.06128196104925</v>
      </c>
      <c r="F95" s="82"/>
      <c r="G95" s="82"/>
    </row>
    <row r="96" spans="1:7" ht="12.75">
      <c r="A96" s="59"/>
      <c r="B96" s="58" t="s">
        <v>62</v>
      </c>
      <c r="C96" s="60">
        <v>1188555.8</v>
      </c>
      <c r="D96" s="61">
        <v>1104036</v>
      </c>
      <c r="E96" s="54">
        <f>C96/D96</f>
        <v>1.0765552934868066</v>
      </c>
      <c r="F96" s="83"/>
      <c r="G96" s="83"/>
    </row>
    <row r="97" spans="1:7" ht="12.75">
      <c r="A97" s="29">
        <v>20</v>
      </c>
      <c r="B97" s="27" t="s">
        <v>63</v>
      </c>
      <c r="C97" s="31">
        <v>22304</v>
      </c>
      <c r="D97" s="62">
        <v>20427</v>
      </c>
      <c r="E97" s="47">
        <f>C97/D97</f>
        <v>1.0918881872032113</v>
      </c>
      <c r="F97" s="74"/>
      <c r="G97" s="74"/>
    </row>
    <row r="98" spans="1:7" ht="25.5">
      <c r="A98" s="29">
        <v>21</v>
      </c>
      <c r="B98" s="27" t="s">
        <v>64</v>
      </c>
      <c r="C98" s="32">
        <v>1.083</v>
      </c>
      <c r="D98" s="32">
        <v>1.033</v>
      </c>
      <c r="E98" s="29"/>
      <c r="F98" s="74"/>
      <c r="G98" s="74"/>
    </row>
    <row r="99" spans="1:7" ht="25.5">
      <c r="A99" s="29">
        <v>22</v>
      </c>
      <c r="B99" s="27" t="s">
        <v>65</v>
      </c>
      <c r="C99" s="32">
        <v>1.02</v>
      </c>
      <c r="D99" s="32">
        <v>1.015</v>
      </c>
      <c r="E99" s="29"/>
      <c r="F99" s="74"/>
      <c r="G99" s="74"/>
    </row>
  </sheetData>
  <sheetProtection/>
  <mergeCells count="7">
    <mergeCell ref="A1:G1"/>
    <mergeCell ref="E3:E4"/>
    <mergeCell ref="F3:G3"/>
    <mergeCell ref="C3:C4"/>
    <mergeCell ref="D3:D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2013-04-25T09:28:59Z</cp:lastPrinted>
  <dcterms:created xsi:type="dcterms:W3CDTF">2013-04-25T08:17:17Z</dcterms:created>
  <dcterms:modified xsi:type="dcterms:W3CDTF">2013-04-25T13:26:59Z</dcterms:modified>
  <cp:category/>
  <cp:version/>
  <cp:contentType/>
  <cp:contentStatus/>
</cp:coreProperties>
</file>