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6410" windowHeight="9315"/>
  </bookViews>
  <sheets>
    <sheet name="таблица 13" sheetId="1" r:id="rId1"/>
  </sheets>
  <definedNames>
    <definedName name="_xlnm.Print_Titles" localSheetId="0">'таблица 13'!$9:$9</definedName>
  </definedNames>
  <calcPr calcId="125725"/>
</workbook>
</file>

<file path=xl/calcChain.xml><?xml version="1.0" encoding="utf-8"?>
<calcChain xmlns="http://schemas.openxmlformats.org/spreadsheetml/2006/main">
  <c r="P55" i="1"/>
  <c r="L46"/>
  <c r="K46"/>
  <c r="H46"/>
  <c r="K72"/>
  <c r="H72"/>
  <c r="P63"/>
  <c r="M69"/>
  <c r="H69"/>
  <c r="I57"/>
  <c r="J57"/>
  <c r="L57"/>
  <c r="N57"/>
  <c r="O57"/>
  <c r="Q57"/>
  <c r="H62"/>
  <c r="I68"/>
  <c r="J68"/>
  <c r="K68"/>
  <c r="K57" s="1"/>
  <c r="L68"/>
  <c r="M68"/>
  <c r="N68"/>
  <c r="O68"/>
  <c r="P68"/>
  <c r="Q68"/>
  <c r="H68"/>
  <c r="H57" s="1"/>
  <c r="H70" s="1"/>
  <c r="J44"/>
  <c r="L50"/>
  <c r="K50"/>
  <c r="H32"/>
  <c r="P21" l="1"/>
  <c r="L72" l="1"/>
  <c r="P54"/>
  <c r="M56"/>
  <c r="K54"/>
  <c r="H54" s="1"/>
  <c r="H53" s="1"/>
  <c r="H55"/>
  <c r="H56"/>
  <c r="K51"/>
  <c r="I41"/>
  <c r="J41"/>
  <c r="J33" s="1"/>
  <c r="K41"/>
  <c r="K33" s="1"/>
  <c r="L41"/>
  <c r="N41"/>
  <c r="O41"/>
  <c r="P41"/>
  <c r="Q41"/>
  <c r="H43"/>
  <c r="P19"/>
  <c r="I19"/>
  <c r="J19"/>
  <c r="K19"/>
  <c r="K10" s="1"/>
  <c r="L19"/>
  <c r="M21"/>
  <c r="I53"/>
  <c r="J53"/>
  <c r="K53"/>
  <c r="L53"/>
  <c r="N53"/>
  <c r="O53"/>
  <c r="Q53"/>
  <c r="N50"/>
  <c r="O50"/>
  <c r="P50"/>
  <c r="P46" s="1"/>
  <c r="P72" s="1"/>
  <c r="Q50"/>
  <c r="Q46" s="1"/>
  <c r="Q72" s="1"/>
  <c r="M52"/>
  <c r="M51"/>
  <c r="P44"/>
  <c r="O44"/>
  <c r="P30"/>
  <c r="M30" s="1"/>
  <c r="M25" s="1"/>
  <c r="M45"/>
  <c r="M42"/>
  <c r="M41" s="1"/>
  <c r="M31"/>
  <c r="M32"/>
  <c r="M20"/>
  <c r="M22"/>
  <c r="N22"/>
  <c r="N21" s="1"/>
  <c r="N19" s="1"/>
  <c r="O22"/>
  <c r="O21" s="1"/>
  <c r="O19" s="1"/>
  <c r="P22"/>
  <c r="P10" s="1"/>
  <c r="Q22"/>
  <c r="Q21" s="1"/>
  <c r="Q19" s="1"/>
  <c r="L30"/>
  <c r="I30" s="1"/>
  <c r="K30"/>
  <c r="H30" s="1"/>
  <c r="H42"/>
  <c r="H41" s="1"/>
  <c r="I44"/>
  <c r="K44"/>
  <c r="L44"/>
  <c r="H51"/>
  <c r="H52"/>
  <c r="M54" l="1"/>
  <c r="M53" s="1"/>
  <c r="P53"/>
  <c r="P70" s="1"/>
  <c r="H33"/>
  <c r="M19"/>
  <c r="M55"/>
  <c r="P33"/>
  <c r="O33"/>
  <c r="P25"/>
  <c r="K25"/>
  <c r="M50"/>
  <c r="M44"/>
  <c r="M10"/>
  <c r="H50"/>
  <c r="M33" l="1"/>
  <c r="M63"/>
  <c r="M62" s="1"/>
  <c r="M57" s="1"/>
  <c r="I62"/>
  <c r="J62"/>
  <c r="K62"/>
  <c r="L62"/>
  <c r="N62"/>
  <c r="O62"/>
  <c r="P62"/>
  <c r="P57" s="1"/>
  <c r="Q62"/>
  <c r="H63"/>
  <c r="H45"/>
  <c r="H44" s="1"/>
  <c r="H31"/>
  <c r="H27"/>
  <c r="H28"/>
  <c r="H29"/>
  <c r="J31"/>
  <c r="I31"/>
  <c r="H21"/>
  <c r="H20"/>
  <c r="H19" s="1"/>
  <c r="H10" s="1"/>
  <c r="M46"/>
  <c r="M72" s="1"/>
  <c r="H25"/>
  <c r="L48"/>
  <c r="L47" s="1"/>
  <c r="P34"/>
  <c r="H40"/>
  <c r="K26"/>
  <c r="H26" s="1"/>
  <c r="M36"/>
  <c r="K39"/>
  <c r="H39" s="1"/>
  <c r="P11"/>
  <c r="N34"/>
  <c r="O34"/>
  <c r="Q34"/>
  <c r="M15"/>
  <c r="M13"/>
  <c r="M60"/>
  <c r="M59"/>
  <c r="P58"/>
  <c r="M58" s="1"/>
  <c r="M37"/>
  <c r="P26"/>
  <c r="M29"/>
  <c r="M14"/>
  <c r="K58"/>
  <c r="H58" s="1"/>
  <c r="H60"/>
  <c r="K11"/>
  <c r="J11"/>
  <c r="J10" s="1"/>
  <c r="H15"/>
  <c r="H59"/>
  <c r="I34"/>
  <c r="J34"/>
  <c r="K34"/>
  <c r="L34"/>
  <c r="H37"/>
  <c r="H36"/>
  <c r="H14"/>
  <c r="H13"/>
  <c r="H12"/>
  <c r="M40"/>
  <c r="M39" s="1"/>
  <c r="Q39"/>
  <c r="P39"/>
  <c r="O39"/>
  <c r="N39"/>
  <c r="M12"/>
  <c r="O46"/>
  <c r="O72" s="1"/>
  <c r="N46"/>
  <c r="N72" s="1"/>
  <c r="Q11"/>
  <c r="Q10" s="1"/>
  <c r="O11"/>
  <c r="O10" s="1"/>
  <c r="N11"/>
  <c r="N10" s="1"/>
  <c r="I39"/>
  <c r="L39"/>
  <c r="I11"/>
  <c r="I10" s="1"/>
  <c r="L11"/>
  <c r="I26"/>
  <c r="I25" s="1"/>
  <c r="J26"/>
  <c r="J25" s="1"/>
  <c r="L26"/>
  <c r="L25" s="1"/>
  <c r="H35"/>
  <c r="J47"/>
  <c r="J46" s="1"/>
  <c r="J72" s="1"/>
  <c r="K47"/>
  <c r="P47"/>
  <c r="Q47"/>
  <c r="I48"/>
  <c r="M48"/>
  <c r="I49"/>
  <c r="H49" s="1"/>
  <c r="M49"/>
  <c r="O27"/>
  <c r="O26" s="1"/>
  <c r="O25" s="1"/>
  <c r="J70" l="1"/>
  <c r="J71" s="1"/>
  <c r="O70"/>
  <c r="O71" s="1"/>
  <c r="K70"/>
  <c r="K71" s="1"/>
  <c r="N33"/>
  <c r="N28" s="1"/>
  <c r="I47"/>
  <c r="I46" s="1"/>
  <c r="I72" s="1"/>
  <c r="L33"/>
  <c r="M11"/>
  <c r="M47"/>
  <c r="H34"/>
  <c r="Q33"/>
  <c r="Q28" s="1"/>
  <c r="Q27" s="1"/>
  <c r="Q26" s="1"/>
  <c r="Q25" s="1"/>
  <c r="Q70" s="1"/>
  <c r="Q71" s="1"/>
  <c r="M35"/>
  <c r="M34" s="1"/>
  <c r="I33"/>
  <c r="H48"/>
  <c r="H47" s="1"/>
  <c r="H11"/>
  <c r="N27"/>
  <c r="M70" l="1"/>
  <c r="M71" s="1"/>
  <c r="H71"/>
  <c r="L70"/>
  <c r="L71" s="1"/>
  <c r="I70"/>
  <c r="I71" s="1"/>
  <c r="P71"/>
  <c r="M28"/>
  <c r="M27"/>
  <c r="N26"/>
  <c r="N25" s="1"/>
  <c r="N70" l="1"/>
  <c r="N71" s="1"/>
  <c r="M26"/>
</calcChain>
</file>

<file path=xl/sharedStrings.xml><?xml version="1.0" encoding="utf-8"?>
<sst xmlns="http://schemas.openxmlformats.org/spreadsheetml/2006/main" count="255" uniqueCount="176">
  <si>
    <t>№ п/п</t>
  </si>
  <si>
    <t>Всего</t>
  </si>
  <si>
    <t>Федеральный бюджет</t>
  </si>
  <si>
    <t>Областной бюджет</t>
  </si>
  <si>
    <t>Бюджет  города</t>
  </si>
  <si>
    <t>Внебюджетные источники</t>
  </si>
  <si>
    <t xml:space="preserve">Исполнено (кассовые расходы) </t>
  </si>
  <si>
    <t>1.</t>
  </si>
  <si>
    <t>3.1.</t>
  </si>
  <si>
    <t>2.1.</t>
  </si>
  <si>
    <t>2.1.1.</t>
  </si>
  <si>
    <t>2.1.2.</t>
  </si>
  <si>
    <t>2.2.</t>
  </si>
  <si>
    <t>2.2.1.</t>
  </si>
  <si>
    <t>2.2.2.</t>
  </si>
  <si>
    <t>3.1.1.</t>
  </si>
  <si>
    <t>3.1.2.</t>
  </si>
  <si>
    <t>Сведения</t>
  </si>
  <si>
    <t>Подпрограмма "Капитальный ремонт многоквартирных домов"</t>
  </si>
  <si>
    <t>Основное мероприятие Улучшение технического состояния жилищного фонда</t>
  </si>
  <si>
    <t xml:space="preserve">Мероприятие Капитальный ремонт многоквартирных домов </t>
  </si>
  <si>
    <t>Мероприятие Участие Администрации города в  оплате  тарифа по капитальному ремонту за муниципальную собственность</t>
  </si>
  <si>
    <t>Мероприятие Изготовление кадастровых паспортов на земельные участки под многоквартирными домами,  включенными в план капитального ремонта домов</t>
  </si>
  <si>
    <t>2.1.3.</t>
  </si>
  <si>
    <t xml:space="preserve">Основное мероприятие Информирование населения по вопросам управления многоквартирными домами, энергоэффективности  в жилищной сфере  и условий  проведения капитального ремонта </t>
  </si>
  <si>
    <t>Мероприятие Освещение в средствах массовой информации вопросов, касающихся выбора способов управления многоквартирными домами, деятельности управляющих и обслуживающих организаций, ТСЖ, ЖСК</t>
  </si>
  <si>
    <t>Мероприятие Проведение обучающих семинаров</t>
  </si>
  <si>
    <t>Подпрограмма "Благоустройство города"</t>
  </si>
  <si>
    <t>Основное мероприятие Содержание, обслуживание и ремонт объектов благоустройства</t>
  </si>
  <si>
    <t>Мероприятие Освещение улиц и дорог города</t>
  </si>
  <si>
    <t>Мероприятие Очистка городских территорий, озеленение и ремонт объектов благоустройства</t>
  </si>
  <si>
    <t>Мероприятие Приобретение техники и оборудования</t>
  </si>
  <si>
    <t>3.1.3.</t>
  </si>
  <si>
    <t>4.1.</t>
  </si>
  <si>
    <t>Основное мероприятие Улучшение технического состояния объектов коммунальной инфраструктуры города</t>
  </si>
  <si>
    <t>4.1.1.</t>
  </si>
  <si>
    <t>4.1.2.</t>
  </si>
  <si>
    <t>Мероприятие Разработка и оформление документации на строительство, реконструкцию и капитальный ремонт объектов коммунальной инфраструктуры города</t>
  </si>
  <si>
    <t>Мероприятие Строительство и реконструкция объектов коммунальной инфраструктуры города</t>
  </si>
  <si>
    <t>Мероприятие Капитальный ремонт объектов коммунальной инфраструктуры</t>
  </si>
  <si>
    <t>4.1.3.</t>
  </si>
  <si>
    <t>Мероприятие Приобретение оборудования</t>
  </si>
  <si>
    <t>4.1.4.</t>
  </si>
  <si>
    <t>Подпрограмма "Благоустройство и содержание территорий городских кладбищ"</t>
  </si>
  <si>
    <t>Основное мероприятие Организация оказания ритуальных услуг и содержание мест захоронения</t>
  </si>
  <si>
    <t>5.1.</t>
  </si>
  <si>
    <t>Мероприятие Текущее содержание городских кладбищ и дорог к ним</t>
  </si>
  <si>
    <t>5.1.1.</t>
  </si>
  <si>
    <t xml:space="preserve">Мероприятие Оказание ритуальных услуг, доставка и захоронение неопознанных и невостребованных трупов граждан </t>
  </si>
  <si>
    <t>5.1.2.</t>
  </si>
  <si>
    <t>4.2.</t>
  </si>
  <si>
    <t>Основное мероприятие Приведение размера платы граждан за коммунальные услуги в соответствие с индексами максимального роста размера платы граждан за коммунальные услуги</t>
  </si>
  <si>
    <t>4.2.1.</t>
  </si>
  <si>
    <t>Мероприятие 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</t>
  </si>
  <si>
    <t>7.1.</t>
  </si>
  <si>
    <t>Основное мероприятие Выполнение лесохозяйственных мероприятий</t>
  </si>
  <si>
    <t>7.1.1.</t>
  </si>
  <si>
    <t>Мероприятие Охрана лесов от пожаров</t>
  </si>
  <si>
    <t>7.1.2.</t>
  </si>
  <si>
    <t>Мероприятие Благоустройство лесов</t>
  </si>
  <si>
    <t>7.1.3.</t>
  </si>
  <si>
    <t>Мероприятие Воспроизводство лесов</t>
  </si>
  <si>
    <t xml:space="preserve">Подпрограмма "Создание условий для обеспечения качественными коммунальными услугами населения города" </t>
  </si>
  <si>
    <t>2.1.4.</t>
  </si>
  <si>
    <t>Мероприятие: Сопровождение программного обеспечения "Информационная база ЖКХ"</t>
  </si>
  <si>
    <t>муниципальной программы города Новошахтинска "Обеспечение качественными жилищно-коммунальными услугами"</t>
  </si>
  <si>
    <t>\</t>
  </si>
  <si>
    <t>1.2.</t>
  </si>
  <si>
    <t>Наименование основного мероприятия, мероприятия муниципальной программы</t>
  </si>
  <si>
    <t>Контрольное событие программы</t>
  </si>
  <si>
    <t>Результаты реализации (краткое описание)</t>
  </si>
  <si>
    <t>запланированные</t>
  </si>
  <si>
    <t>достигнутые</t>
  </si>
  <si>
    <t>Фактический срок реализации</t>
  </si>
  <si>
    <t>начала</t>
  </si>
  <si>
    <t>окончания</t>
  </si>
  <si>
    <t>тыс.руб.</t>
  </si>
  <si>
    <t>Объемы неосвоенных средств и причины их неосвоения. Анализ последсвий нереализации (реализации не в полном объеме) основных мероприятий и мероприятий</t>
  </si>
  <si>
    <t>1.1.</t>
  </si>
  <si>
    <t>1.1.2.</t>
  </si>
  <si>
    <t>Мероприятие: Осуществление функций наймодателя в отношении муниципального жилищного фонда</t>
  </si>
  <si>
    <t>1.2.1.</t>
  </si>
  <si>
    <t>1.2.2.</t>
  </si>
  <si>
    <t>2.</t>
  </si>
  <si>
    <t>3.</t>
  </si>
  <si>
    <t>3.2.</t>
  </si>
  <si>
    <t>3.2.1.</t>
  </si>
  <si>
    <t>4.</t>
  </si>
  <si>
    <t>5.</t>
  </si>
  <si>
    <t>Итого по муниципальной программе</t>
  </si>
  <si>
    <t>6.</t>
  </si>
  <si>
    <t>ответственный исполнитель муниципальной программы - МКУ "УГХ"</t>
  </si>
  <si>
    <t>соисполнитель - МБУ "ССВПД"</t>
  </si>
  <si>
    <t>январь 2018</t>
  </si>
  <si>
    <t>декабрь 2018</t>
  </si>
  <si>
    <t xml:space="preserve"> </t>
  </si>
  <si>
    <t>Подпрограмма "Управление в сфере жилилщно-коммунального хозяйства"</t>
  </si>
  <si>
    <t>Основное мероприятие Финансовое обеспечение МКУ "УГХ"</t>
  </si>
  <si>
    <t>6.1.</t>
  </si>
  <si>
    <t>6.1.1.</t>
  </si>
  <si>
    <t>7.</t>
  </si>
  <si>
    <t>средства на выполнение мероприятия не предусмотрены</t>
  </si>
  <si>
    <t>отсутствие финансовых средств</t>
  </si>
  <si>
    <t>6.1.2.</t>
  </si>
  <si>
    <t>улучшение санитарного состояния лесов</t>
  </si>
  <si>
    <t>акт выполненных работ</t>
  </si>
  <si>
    <t>Подпрограмма "Охрана окружающей среды и природных ресурсов"</t>
  </si>
  <si>
    <t>Мероприятие Приобретение коммунальной техники</t>
  </si>
  <si>
    <t>Основное мероприятие Организация мероприятий по охране окружающей среды</t>
  </si>
  <si>
    <t xml:space="preserve">Мероприятие Координация деятельности в проведении Дней защиты от экологической опасности </t>
  </si>
  <si>
    <t>Мероприятие Освещение экологических проблем, проводимых мероприятий экологической направленности в средствах массовой информации</t>
  </si>
  <si>
    <t>Выполнение капитального ремонта многоквартирных домов</t>
  </si>
  <si>
    <t>Улучшение технического состояния многоквартирного дома</t>
  </si>
  <si>
    <t>Проведение закупок на заключение муниципальных контрактов по ремонту муниципальных квартир, печати и  и доставке квитанций по оплате за найм жилого помещения</t>
  </si>
  <si>
    <t>Размещение в средствах массовой информации вопросов по управлению многоквартирными домами</t>
  </si>
  <si>
    <t>Создание условий для управления многоквартирными домами и выбора способов управления</t>
  </si>
  <si>
    <t>Проведение обучающих семинаров с председателями ТСЖ, ЖСК или иных специализированных
потребительских кооперативов, а также управляющими и обслуживающими организациями</t>
  </si>
  <si>
    <t>Проведение закупок по отбору подрядной организации на выполнение работ по освещению улиц и дорог города</t>
  </si>
  <si>
    <t>Увеличение протяженности освещенных частей улиц и дорог</t>
  </si>
  <si>
    <t>Проведение закупок по отбору подрядной организации на выполнение работ по очистке городских территорий, озеленению и ремонту объектов благоустройства</t>
  </si>
  <si>
    <t>Улучшение санитарного состояния территории города</t>
  </si>
  <si>
    <t>Акт законченного строительство и реконструкции</t>
  </si>
  <si>
    <t>Снижение уровня потерь на водопроводных сетях</t>
  </si>
  <si>
    <t>Заключение муниципальных контрактов на приобретение техники</t>
  </si>
  <si>
    <t>Приобретение коммунальной техники</t>
  </si>
  <si>
    <t>Заключение соглашения с ООО "Водные ресурсы"</t>
  </si>
  <si>
    <t xml:space="preserve">Приведение размера платы граждан за коммунальные услуги в соответствие с индексами максимального роста размера платы граждан за коммунальные услуги </t>
  </si>
  <si>
    <t xml:space="preserve">Заключение муниципальных контрактов  и договоров на оказание услуг по содержанию кладбищ  </t>
  </si>
  <si>
    <t>Приведение территории городских действующих кладбищ в соответствие требованиям санитарно-эпидемиологических и экологических норм</t>
  </si>
  <si>
    <t xml:space="preserve">Заключение договоров об оказании услуг  по  доставке и захоронению неопознанных ии невостребованных трупов  </t>
  </si>
  <si>
    <t>Оказание ритуальных услуг</t>
  </si>
  <si>
    <t>Проведение закупок по отбору подрядной организации на выполнение работ</t>
  </si>
  <si>
    <t>Предупреждение лесных пожаров</t>
  </si>
  <si>
    <t>Предусмотрено муниципальной программой на 2019 год реализации</t>
  </si>
  <si>
    <t>январь 2019</t>
  </si>
  <si>
    <t>декабрь 2019</t>
  </si>
  <si>
    <t>Мероприятие Финансовое обеспечение МКУ "УГХ"</t>
  </si>
  <si>
    <t>Мероприятие Расходы на эксплуатацию зданий</t>
  </si>
  <si>
    <t>1.1.3.</t>
  </si>
  <si>
    <t>6.2.</t>
  </si>
  <si>
    <t>6.2.1.</t>
  </si>
  <si>
    <t>6.2.2.</t>
  </si>
  <si>
    <t>Проведение Дней защиты от экологической опасности</t>
  </si>
  <si>
    <t>Повышение экологической культуры населения, воспитание бережного отношения к природе</t>
  </si>
  <si>
    <t>Размещение информации на официальном сайте Администрации города в сети интернет</t>
  </si>
  <si>
    <t>выполнены мероприятия по обновлению 8,44 га противопожарных минерализованых полос</t>
  </si>
  <si>
    <t>С.В. Путря</t>
  </si>
  <si>
    <t>с 22 марта по 5 июня проведены Дни защиты от экологической опасности</t>
  </si>
  <si>
    <t>На официальном сайте Администрации города в сети интернет размещены статьи на тему: «Всероссийская акция «Сдай макулатуру – спаси дерево!»; «Международная акция «Час Земли»; «Деревья – памятники живой Природы»</t>
  </si>
  <si>
    <t>До конца 2019 года средства будут освоены в полном объеме</t>
  </si>
  <si>
    <t>о выполнении основных мероприятий, мероприятий муниципальной программы и об исполнении плана реализации муниципальной программы за 9 месяцев 2019 года</t>
  </si>
  <si>
    <t>за 9 месяцев НКО "Ростовский областной фонд содействия капитальному ремонту" оплачено 1808,2 тыс. руб.</t>
  </si>
  <si>
    <t>Выполнение ремонта пяти муниципальных квартир, печать и доставка квитанций по оплате за найм жилого помещения</t>
  </si>
  <si>
    <t>Ремонт трех квартир и финансирование запланировано на 4 квартал 2019 года</t>
  </si>
  <si>
    <t xml:space="preserve">Приобретение коммунальной техники планируется в 4 квартале 2019 года </t>
  </si>
  <si>
    <t>на территории городских кладбищ площадью 105,2 га выполнены работы по очистке снега, доставке песка, вывезено 489 тн мусора, выполнен покос мотокосами на площади 20000 кв.м., выполнено устройство дорог площадью 1000 кв.м.</t>
  </si>
  <si>
    <t>6.3.</t>
  </si>
  <si>
    <t>6.3.1.</t>
  </si>
  <si>
    <t>меропритяие. Разработка деклараций безопасности гидротехнических сооружений</t>
  </si>
  <si>
    <t>Основное мероприятие: Мероприятия, свзанные с гидротехническими сооружениями</t>
  </si>
  <si>
    <t>Определение класса опасности гидротехнического сооружения</t>
  </si>
  <si>
    <t>Получение (переоформление) разрешения на эксплуатацию гидротехнических сооружений</t>
  </si>
  <si>
    <t>Разработан паспорт безопасности опасного объекта,получен расчет вероятного вреда и акт преддекларационного обследования гидротехнических сооружений. В 4 квартале планируется разработка декларации каскада гидротехнических сооружений расположенных на р. Малый Несветай (6 ГТС)</t>
  </si>
  <si>
    <t>Директор МКУ "УГХ"</t>
  </si>
  <si>
    <t>Выполнен ремонт двух муниципальных квартир по ул. Пичугина 19 кв.12; ул. Фестивальная 10 кв. 16; ежемесячно проведена печать и доставка квитанций по оплате за найм жилого помещения</t>
  </si>
  <si>
    <t>Опубликовано 30 статей в газете "Знамя шахтера" и 13 статей на сайте Администрации города по вопросам оказания жилищно-коммунальных услуг</t>
  </si>
  <si>
    <t>Проведено 8 обучающих семинаров по вопросам изменений жилищного законодательства. Проведено собрание собственников МКД по вопросам способа формирования капитального ремонта жилищного фонда и переноса сроков проведения капремонта в 14 МКД</t>
  </si>
  <si>
    <t>Проведено  обслуживание линий наружного освещения протяженностью 150,3 км</t>
  </si>
  <si>
    <t>Проведена очистка города после зимнего периода от мусора, выполнена подготовка города к праздникам, покос сорной растительности, уборка мусора, для сбора ТКО приобретено 56 контейнеров, благоустроено 19 контейнерных площадок</t>
  </si>
  <si>
    <t>Завершены работы по устройству 395 м водопроводной линии</t>
  </si>
  <si>
    <t>Установлен уровень платы граждан за услугу водоотведения на 1 полугодие 2019 года - 91,41%; 2 полугодие - 95,06% от экономически обосновоннго тарифа. Заключено соглашение с ООО "Водные ресурсы" на получение субсидии из областного бюджета и бюджета города в сумме 2959,4 тыс. руб. Утвержден уровень платежей граждан за тепловую энергию с 01.07.19 по 31.12.19 - 92,4824%. Планируется заключение договора с энергоснабжающей организацией МП "ККТС" на предоставление субсидии на погашение разницы в тарифе с начала отопительного сезона.</t>
  </si>
  <si>
    <t>Захоронено 35 трупов неопознанных граждан</t>
  </si>
  <si>
    <t>Повышение эффективности бюджетных расходов в сфере жилищно-коммунального хозяйства</t>
  </si>
  <si>
    <t>Заключены муниципальные контракты на коммунальные услуги, приобретение канцтоваров, ГСМ, запчастей к автомобилю, обслуживание оргтехники</t>
  </si>
  <si>
    <t>Размещение заказов для муниципальных нужд</t>
  </si>
  <si>
    <t>Заключены договора на охрану здания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</si>
</sst>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0.0"/>
  </numFmts>
  <fonts count="19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sz val="15"/>
      <name val="Arial"/>
      <family val="2"/>
      <charset val="204"/>
    </font>
    <font>
      <sz val="15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8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7" fillId="0" borderId="0" xfId="0" applyFont="1"/>
    <xf numFmtId="1" fontId="7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2" borderId="0" xfId="0" applyFont="1" applyFill="1"/>
    <xf numFmtId="0" fontId="9" fillId="0" borderId="0" xfId="0" applyFont="1"/>
    <xf numFmtId="0" fontId="10" fillId="0" borderId="0" xfId="0" applyFont="1"/>
    <xf numFmtId="0" fontId="0" fillId="0" borderId="2" xfId="0" applyBorder="1"/>
    <xf numFmtId="164" fontId="9" fillId="0" borderId="0" xfId="0" applyNumberFormat="1" applyFont="1" applyAlignment="1">
      <alignment wrapText="1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5" fontId="11" fillId="0" borderId="0" xfId="0" applyNumberFormat="1" applyFont="1" applyBorder="1" applyAlignment="1">
      <alignment horizontal="center" vertical="center"/>
    </xf>
    <xf numFmtId="165" fontId="11" fillId="2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15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wrapText="1"/>
    </xf>
    <xf numFmtId="164" fontId="15" fillId="0" borderId="0" xfId="0" applyNumberFormat="1" applyFont="1" applyAlignment="1">
      <alignment wrapText="1"/>
    </xf>
    <xf numFmtId="0" fontId="0" fillId="0" borderId="0" xfId="0" applyBorder="1"/>
    <xf numFmtId="49" fontId="8" fillId="2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left" vertical="top" wrapText="1"/>
    </xf>
    <xf numFmtId="164" fontId="1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2" borderId="0" xfId="0" applyFont="1" applyFill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view="pageBreakPreview" zoomScale="50" zoomScaleSheetLayoutView="50" workbookViewId="0">
      <pane xSplit="2" ySplit="8" topLeftCell="C9" activePane="bottomRight" state="frozen"/>
      <selection pane="topRight" activeCell="D1" sqref="D1"/>
      <selection pane="bottomLeft" activeCell="A10" sqref="A10"/>
      <selection pane="bottomRight" activeCell="A4" sqref="A4:R4"/>
    </sheetView>
  </sheetViews>
  <sheetFormatPr defaultRowHeight="15.75"/>
  <cols>
    <col min="1" max="1" width="7" style="2" customWidth="1"/>
    <col min="2" max="2" width="34.28515625" style="2" customWidth="1"/>
    <col min="3" max="3" width="20.42578125" style="2" customWidth="1"/>
    <col min="4" max="4" width="20" style="2" customWidth="1"/>
    <col min="5" max="5" width="26.7109375" style="2" customWidth="1"/>
    <col min="6" max="6" width="11.5703125" style="2" customWidth="1"/>
    <col min="7" max="7" width="12.85546875" style="2" customWidth="1"/>
    <col min="8" max="8" width="13.5703125" style="3" customWidth="1"/>
    <col min="9" max="9" width="12.140625" style="3" customWidth="1"/>
    <col min="10" max="10" width="14.28515625" style="2" customWidth="1"/>
    <col min="11" max="11" width="13.5703125" style="2" customWidth="1"/>
    <col min="12" max="12" width="14.85546875" style="3" customWidth="1"/>
    <col min="13" max="13" width="15.28515625" style="3" customWidth="1"/>
    <col min="14" max="14" width="11.7109375" style="3" customWidth="1"/>
    <col min="15" max="15" width="13.5703125" style="3" customWidth="1"/>
    <col min="16" max="16" width="13.28515625" style="3" customWidth="1"/>
    <col min="17" max="17" width="14.42578125" style="3" customWidth="1"/>
    <col min="18" max="18" width="21.7109375" customWidth="1"/>
  </cols>
  <sheetData>
    <row r="1" spans="1:18">
      <c r="P1" s="76"/>
      <c r="Q1" s="76"/>
    </row>
    <row r="2" spans="1:18" s="18" customFormat="1" ht="25.5" customHeight="1">
      <c r="A2" s="69" t="s">
        <v>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18" customFormat="1" ht="25.5" customHeight="1">
      <c r="A3" s="69" t="s">
        <v>150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s="18" customFormat="1" ht="24" customHeight="1">
      <c r="A4" s="69" t="s">
        <v>65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1:18">
      <c r="A5" s="2" t="s">
        <v>66</v>
      </c>
      <c r="R5" s="3" t="s">
        <v>76</v>
      </c>
    </row>
    <row r="6" spans="1:18" ht="34.5" customHeight="1">
      <c r="A6" s="71" t="s">
        <v>0</v>
      </c>
      <c r="B6" s="71" t="s">
        <v>68</v>
      </c>
      <c r="C6" s="71" t="s">
        <v>69</v>
      </c>
      <c r="D6" s="71" t="s">
        <v>70</v>
      </c>
      <c r="E6" s="71"/>
      <c r="F6" s="71" t="s">
        <v>73</v>
      </c>
      <c r="G6" s="71"/>
      <c r="H6" s="75" t="s">
        <v>133</v>
      </c>
      <c r="I6" s="75"/>
      <c r="J6" s="75"/>
      <c r="K6" s="75"/>
      <c r="L6" s="75"/>
      <c r="M6" s="75" t="s">
        <v>6</v>
      </c>
      <c r="N6" s="75"/>
      <c r="O6" s="75"/>
      <c r="P6" s="75"/>
      <c r="Q6" s="75"/>
      <c r="R6" s="70" t="s">
        <v>77</v>
      </c>
    </row>
    <row r="7" spans="1:18" ht="25.5" customHeight="1">
      <c r="A7" s="71"/>
      <c r="B7" s="71"/>
      <c r="C7" s="71"/>
      <c r="D7" s="74" t="s">
        <v>71</v>
      </c>
      <c r="E7" s="74" t="s">
        <v>72</v>
      </c>
      <c r="F7" s="74" t="s">
        <v>74</v>
      </c>
      <c r="G7" s="74" t="s">
        <v>75</v>
      </c>
      <c r="H7" s="75" t="s">
        <v>1</v>
      </c>
      <c r="I7" s="75" t="s">
        <v>2</v>
      </c>
      <c r="J7" s="77" t="s">
        <v>3</v>
      </c>
      <c r="K7" s="77" t="s">
        <v>4</v>
      </c>
      <c r="L7" s="75" t="s">
        <v>5</v>
      </c>
      <c r="M7" s="75" t="s">
        <v>1</v>
      </c>
      <c r="N7" s="75" t="s">
        <v>2</v>
      </c>
      <c r="O7" s="75" t="s">
        <v>3</v>
      </c>
      <c r="P7" s="75" t="s">
        <v>4</v>
      </c>
      <c r="Q7" s="75" t="s">
        <v>5</v>
      </c>
      <c r="R7" s="70"/>
    </row>
    <row r="8" spans="1:18" ht="95.25" customHeight="1">
      <c r="A8" s="71"/>
      <c r="B8" s="71"/>
      <c r="C8" s="71"/>
      <c r="D8" s="74"/>
      <c r="E8" s="74"/>
      <c r="F8" s="74"/>
      <c r="G8" s="74"/>
      <c r="H8" s="75"/>
      <c r="I8" s="75"/>
      <c r="J8" s="77"/>
      <c r="K8" s="77"/>
      <c r="L8" s="75"/>
      <c r="M8" s="75"/>
      <c r="N8" s="75"/>
      <c r="O8" s="75"/>
      <c r="P8" s="75"/>
      <c r="Q8" s="75"/>
      <c r="R8" s="70"/>
    </row>
    <row r="9" spans="1:18" ht="15">
      <c r="A9" s="4" t="s">
        <v>7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4">
        <v>9</v>
      </c>
      <c r="J9" s="5">
        <v>10</v>
      </c>
      <c r="K9" s="4">
        <v>11</v>
      </c>
      <c r="L9" s="5">
        <v>12</v>
      </c>
      <c r="M9" s="4">
        <v>13</v>
      </c>
      <c r="N9" s="5">
        <v>14</v>
      </c>
      <c r="O9" s="4">
        <v>15</v>
      </c>
      <c r="P9" s="5">
        <v>16</v>
      </c>
      <c r="Q9" s="4">
        <v>17</v>
      </c>
      <c r="R9" s="5">
        <v>18</v>
      </c>
    </row>
    <row r="10" spans="1:18" ht="48" customHeight="1">
      <c r="A10" s="1" t="s">
        <v>7</v>
      </c>
      <c r="B10" s="11" t="s">
        <v>18</v>
      </c>
      <c r="C10" s="11"/>
      <c r="D10" s="11"/>
      <c r="E10" s="11"/>
      <c r="F10" s="11"/>
      <c r="G10" s="11"/>
      <c r="H10" s="22">
        <f>H19</f>
        <v>3496.6</v>
      </c>
      <c r="I10" s="22">
        <f>I11</f>
        <v>0</v>
      </c>
      <c r="J10" s="23">
        <f>J11</f>
        <v>0</v>
      </c>
      <c r="K10" s="23">
        <f>K19</f>
        <v>3496.6</v>
      </c>
      <c r="L10" s="22">
        <v>0</v>
      </c>
      <c r="M10" s="22">
        <f>M19</f>
        <v>2588.6</v>
      </c>
      <c r="N10" s="22">
        <f>N11</f>
        <v>0</v>
      </c>
      <c r="O10" s="22">
        <f>O11</f>
        <v>0</v>
      </c>
      <c r="P10" s="22">
        <f>P19</f>
        <v>2588.6</v>
      </c>
      <c r="Q10" s="22">
        <f>Q11</f>
        <v>0</v>
      </c>
      <c r="R10" s="25"/>
    </row>
    <row r="11" spans="1:18" ht="49.5" hidden="1" customHeight="1">
      <c r="A11" s="1" t="s">
        <v>9</v>
      </c>
      <c r="B11" s="11" t="s">
        <v>19</v>
      </c>
      <c r="C11" s="11"/>
      <c r="D11" s="11"/>
      <c r="E11" s="11"/>
      <c r="F11" s="11"/>
      <c r="G11" s="11"/>
      <c r="H11" s="22">
        <f>H12+H13+H14+H15</f>
        <v>3972.9</v>
      </c>
      <c r="I11" s="22">
        <f>I12</f>
        <v>0</v>
      </c>
      <c r="J11" s="23">
        <f>J12</f>
        <v>0</v>
      </c>
      <c r="K11" s="23">
        <f>K12+K13+K14+K15</f>
        <v>3972.9</v>
      </c>
      <c r="L11" s="22">
        <f>L12</f>
        <v>0</v>
      </c>
      <c r="M11" s="22">
        <f>M12+M13+M14+M15</f>
        <v>706.8</v>
      </c>
      <c r="N11" s="22">
        <f>N12</f>
        <v>0</v>
      </c>
      <c r="O11" s="22">
        <f>O12</f>
        <v>0</v>
      </c>
      <c r="P11" s="22">
        <f>P12+P13+P14+P15</f>
        <v>706.8</v>
      </c>
      <c r="Q11" s="22">
        <f>Q12</f>
        <v>0</v>
      </c>
      <c r="R11" s="25"/>
    </row>
    <row r="12" spans="1:18" ht="48.75" hidden="1" customHeight="1">
      <c r="A12" s="1" t="s">
        <v>10</v>
      </c>
      <c r="B12" s="11" t="s">
        <v>20</v>
      </c>
      <c r="C12" s="11"/>
      <c r="D12" s="11"/>
      <c r="E12" s="11"/>
      <c r="F12" s="11"/>
      <c r="G12" s="11"/>
      <c r="H12" s="22">
        <f>I12+J12+K12+L12</f>
        <v>2035.9</v>
      </c>
      <c r="I12" s="22">
        <v>0</v>
      </c>
      <c r="J12" s="26">
        <v>0</v>
      </c>
      <c r="K12" s="26">
        <v>2035.9</v>
      </c>
      <c r="L12" s="27">
        <v>0</v>
      </c>
      <c r="M12" s="22">
        <f>N12+O12+P12+Q12</f>
        <v>0</v>
      </c>
      <c r="N12" s="22">
        <v>0</v>
      </c>
      <c r="O12" s="27">
        <v>0</v>
      </c>
      <c r="P12" s="22">
        <v>0</v>
      </c>
      <c r="Q12" s="22">
        <v>0</v>
      </c>
      <c r="R12" s="25"/>
    </row>
    <row r="13" spans="1:18" ht="78.75" hidden="1" customHeight="1">
      <c r="A13" s="1" t="s">
        <v>11</v>
      </c>
      <c r="B13" s="11" t="s">
        <v>21</v>
      </c>
      <c r="C13" s="11"/>
      <c r="D13" s="11"/>
      <c r="E13" s="11"/>
      <c r="F13" s="11"/>
      <c r="G13" s="11"/>
      <c r="H13" s="22">
        <f>I13+J13+K13+L13</f>
        <v>1937</v>
      </c>
      <c r="I13" s="22">
        <v>0</v>
      </c>
      <c r="J13" s="23">
        <v>0</v>
      </c>
      <c r="K13" s="23">
        <v>1937</v>
      </c>
      <c r="L13" s="22">
        <v>0</v>
      </c>
      <c r="M13" s="22">
        <f>P13</f>
        <v>706.8</v>
      </c>
      <c r="N13" s="22">
        <v>0</v>
      </c>
      <c r="O13" s="22">
        <v>0</v>
      </c>
      <c r="P13" s="22">
        <v>706.8</v>
      </c>
      <c r="Q13" s="22">
        <v>0</v>
      </c>
      <c r="R13" s="25"/>
    </row>
    <row r="14" spans="1:18" ht="90.75" hidden="1" customHeight="1">
      <c r="A14" s="1" t="s">
        <v>23</v>
      </c>
      <c r="B14" s="11" t="s">
        <v>22</v>
      </c>
      <c r="C14" s="11"/>
      <c r="D14" s="11"/>
      <c r="E14" s="11"/>
      <c r="F14" s="11"/>
      <c r="G14" s="11"/>
      <c r="H14" s="22">
        <f>K14</f>
        <v>0</v>
      </c>
      <c r="I14" s="22">
        <v>0</v>
      </c>
      <c r="J14" s="23">
        <v>0</v>
      </c>
      <c r="K14" s="23">
        <v>0</v>
      </c>
      <c r="L14" s="22">
        <v>0</v>
      </c>
      <c r="M14" s="22">
        <f>P14</f>
        <v>0</v>
      </c>
      <c r="N14" s="22">
        <v>0</v>
      </c>
      <c r="O14" s="22">
        <v>0</v>
      </c>
      <c r="P14" s="22">
        <v>0</v>
      </c>
      <c r="Q14" s="22">
        <v>0</v>
      </c>
      <c r="R14" s="25"/>
    </row>
    <row r="15" spans="1:18" ht="50.25" hidden="1" customHeight="1">
      <c r="A15" s="1" t="s">
        <v>63</v>
      </c>
      <c r="B15" s="11" t="s">
        <v>64</v>
      </c>
      <c r="C15" s="11"/>
      <c r="D15" s="11"/>
      <c r="E15" s="11"/>
      <c r="F15" s="11"/>
      <c r="G15" s="11"/>
      <c r="H15" s="22">
        <f>K15</f>
        <v>0</v>
      </c>
      <c r="I15" s="22">
        <v>0</v>
      </c>
      <c r="J15" s="23">
        <v>0</v>
      </c>
      <c r="K15" s="23">
        <v>0</v>
      </c>
      <c r="L15" s="22">
        <v>0</v>
      </c>
      <c r="M15" s="22">
        <f>P15</f>
        <v>0</v>
      </c>
      <c r="N15" s="22">
        <v>0</v>
      </c>
      <c r="O15" s="22">
        <v>0</v>
      </c>
      <c r="P15" s="22">
        <v>0</v>
      </c>
      <c r="Q15" s="22">
        <v>0</v>
      </c>
      <c r="R15" s="25"/>
    </row>
    <row r="16" spans="1:18" ht="120.75" hidden="1" customHeight="1">
      <c r="A16" s="1" t="s">
        <v>12</v>
      </c>
      <c r="B16" s="11" t="s">
        <v>24</v>
      </c>
      <c r="C16" s="11"/>
      <c r="D16" s="11"/>
      <c r="E16" s="11"/>
      <c r="F16" s="11"/>
      <c r="G16" s="11"/>
      <c r="H16" s="22">
        <v>0</v>
      </c>
      <c r="I16" s="22">
        <v>0</v>
      </c>
      <c r="J16" s="23">
        <v>0</v>
      </c>
      <c r="K16" s="23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5"/>
    </row>
    <row r="17" spans="1:18" ht="135.75" hidden="1" customHeight="1">
      <c r="A17" s="1" t="s">
        <v>13</v>
      </c>
      <c r="B17" s="11" t="s">
        <v>25</v>
      </c>
      <c r="C17" s="11"/>
      <c r="D17" s="11"/>
      <c r="E17" s="11"/>
      <c r="F17" s="11"/>
      <c r="G17" s="11"/>
      <c r="H17" s="22">
        <v>0</v>
      </c>
      <c r="I17" s="22">
        <v>0</v>
      </c>
      <c r="J17" s="23">
        <v>0</v>
      </c>
      <c r="K17" s="23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5"/>
    </row>
    <row r="18" spans="1:18" ht="31.5" hidden="1" customHeight="1">
      <c r="A18" s="1" t="s">
        <v>14</v>
      </c>
      <c r="B18" s="11" t="s">
        <v>26</v>
      </c>
      <c r="C18" s="11"/>
      <c r="D18" s="11"/>
      <c r="E18" s="11"/>
      <c r="F18" s="11"/>
      <c r="G18" s="11"/>
      <c r="H18" s="22">
        <v>0</v>
      </c>
      <c r="I18" s="22">
        <v>0</v>
      </c>
      <c r="J18" s="23">
        <v>0</v>
      </c>
      <c r="K18" s="23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5"/>
    </row>
    <row r="19" spans="1:18" ht="52.5" customHeight="1">
      <c r="A19" s="1" t="s">
        <v>78</v>
      </c>
      <c r="B19" s="11" t="s">
        <v>19</v>
      </c>
      <c r="C19" s="11"/>
      <c r="D19" s="11"/>
      <c r="E19" s="11"/>
      <c r="F19" s="11"/>
      <c r="G19" s="11"/>
      <c r="H19" s="22">
        <f>H20+H21</f>
        <v>3496.6</v>
      </c>
      <c r="I19" s="22">
        <f t="shared" ref="I19:L19" si="0">I20+I21</f>
        <v>0</v>
      </c>
      <c r="J19" s="22">
        <f t="shared" si="0"/>
        <v>0</v>
      </c>
      <c r="K19" s="22">
        <f t="shared" si="0"/>
        <v>3496.6</v>
      </c>
      <c r="L19" s="22">
        <f t="shared" si="0"/>
        <v>0</v>
      </c>
      <c r="M19" s="22">
        <f t="shared" ref="M19" si="1">M20+M21</f>
        <v>2588.6</v>
      </c>
      <c r="N19" s="22">
        <f t="shared" ref="N19" si="2">N20+N21</f>
        <v>0</v>
      </c>
      <c r="O19" s="22">
        <f t="shared" ref="O19" si="3">O20+O21</f>
        <v>0</v>
      </c>
      <c r="P19" s="22">
        <f t="shared" ref="P19" si="4">P20+P21</f>
        <v>2588.6</v>
      </c>
      <c r="Q19" s="22">
        <f t="shared" ref="Q19" si="5">Q20+Q21</f>
        <v>0</v>
      </c>
      <c r="R19" s="25"/>
    </row>
    <row r="20" spans="1:18" ht="86.25" customHeight="1">
      <c r="A20" s="1" t="s">
        <v>79</v>
      </c>
      <c r="B20" s="11" t="s">
        <v>21</v>
      </c>
      <c r="C20" s="61" t="s">
        <v>111</v>
      </c>
      <c r="D20" s="62" t="s">
        <v>112</v>
      </c>
      <c r="E20" s="11" t="s">
        <v>151</v>
      </c>
      <c r="F20" s="53" t="s">
        <v>134</v>
      </c>
      <c r="G20" s="53" t="s">
        <v>135</v>
      </c>
      <c r="H20" s="22">
        <f>I20+J20+K20+L20</f>
        <v>2496.6</v>
      </c>
      <c r="I20" s="22">
        <v>0</v>
      </c>
      <c r="J20" s="23">
        <v>0</v>
      </c>
      <c r="K20" s="23">
        <v>2496.6</v>
      </c>
      <c r="L20" s="22">
        <v>0</v>
      </c>
      <c r="M20" s="22">
        <f>P20</f>
        <v>1808.2</v>
      </c>
      <c r="N20" s="22">
        <v>0</v>
      </c>
      <c r="O20" s="22">
        <v>0</v>
      </c>
      <c r="P20" s="22">
        <v>1808.2</v>
      </c>
      <c r="Q20" s="22">
        <v>0</v>
      </c>
      <c r="R20" s="67" t="s">
        <v>149</v>
      </c>
    </row>
    <row r="21" spans="1:18" ht="196.5" customHeight="1">
      <c r="A21" s="1" t="s">
        <v>138</v>
      </c>
      <c r="B21" s="11" t="s">
        <v>80</v>
      </c>
      <c r="C21" s="62" t="s">
        <v>113</v>
      </c>
      <c r="D21" s="62" t="s">
        <v>152</v>
      </c>
      <c r="E21" s="11" t="s">
        <v>164</v>
      </c>
      <c r="F21" s="53" t="s">
        <v>134</v>
      </c>
      <c r="G21" s="53" t="s">
        <v>135</v>
      </c>
      <c r="H21" s="22">
        <f>I21+J21+K21+L21</f>
        <v>1000</v>
      </c>
      <c r="I21" s="22">
        <v>0</v>
      </c>
      <c r="J21" s="22">
        <v>0</v>
      </c>
      <c r="K21" s="23">
        <v>1000</v>
      </c>
      <c r="L21" s="22">
        <v>0</v>
      </c>
      <c r="M21" s="22">
        <f>P21</f>
        <v>780.4</v>
      </c>
      <c r="N21" s="22">
        <f t="shared" ref="N21:Q22" si="6">N22</f>
        <v>0</v>
      </c>
      <c r="O21" s="22">
        <f t="shared" si="6"/>
        <v>0</v>
      </c>
      <c r="P21" s="22">
        <f>740+40.4</f>
        <v>780.4</v>
      </c>
      <c r="Q21" s="22">
        <f t="shared" si="6"/>
        <v>0</v>
      </c>
      <c r="R21" s="58" t="s">
        <v>153</v>
      </c>
    </row>
    <row r="22" spans="1:18" ht="135.75" customHeight="1">
      <c r="A22" s="1" t="s">
        <v>67</v>
      </c>
      <c r="B22" s="11" t="s">
        <v>24</v>
      </c>
      <c r="C22" s="11"/>
      <c r="D22" s="11"/>
      <c r="E22" s="11"/>
      <c r="F22" s="11"/>
      <c r="G22" s="11"/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f>M23</f>
        <v>0</v>
      </c>
      <c r="N22" s="22">
        <f t="shared" si="6"/>
        <v>0</v>
      </c>
      <c r="O22" s="22">
        <f t="shared" si="6"/>
        <v>0</v>
      </c>
      <c r="P22" s="22">
        <f t="shared" si="6"/>
        <v>0</v>
      </c>
      <c r="Q22" s="22">
        <f t="shared" si="6"/>
        <v>0</v>
      </c>
      <c r="R22" s="25"/>
    </row>
    <row r="23" spans="1:18" ht="126" customHeight="1">
      <c r="A23" s="1" t="s">
        <v>81</v>
      </c>
      <c r="B23" s="11" t="s">
        <v>25</v>
      </c>
      <c r="C23" s="61" t="s">
        <v>114</v>
      </c>
      <c r="D23" s="62" t="s">
        <v>115</v>
      </c>
      <c r="E23" s="11" t="s">
        <v>165</v>
      </c>
      <c r="F23" s="53" t="s">
        <v>134</v>
      </c>
      <c r="G23" s="53" t="s">
        <v>135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5"/>
    </row>
    <row r="24" spans="1:18" ht="247.5" customHeight="1">
      <c r="A24" s="1" t="s">
        <v>82</v>
      </c>
      <c r="B24" s="11" t="s">
        <v>26</v>
      </c>
      <c r="C24" s="63" t="s">
        <v>116</v>
      </c>
      <c r="D24" s="62" t="s">
        <v>115</v>
      </c>
      <c r="E24" s="11" t="s">
        <v>166</v>
      </c>
      <c r="F24" s="53" t="s">
        <v>134</v>
      </c>
      <c r="G24" s="53" t="s">
        <v>135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5"/>
    </row>
    <row r="25" spans="1:18" ht="33" customHeight="1">
      <c r="A25" s="1" t="s">
        <v>83</v>
      </c>
      <c r="B25" s="11" t="s">
        <v>27</v>
      </c>
      <c r="C25" s="11"/>
      <c r="D25" s="11"/>
      <c r="E25" s="11"/>
      <c r="F25" s="11"/>
      <c r="G25" s="11"/>
      <c r="H25" s="22">
        <f>K25</f>
        <v>27917.1</v>
      </c>
      <c r="I25" s="22">
        <f t="shared" ref="I25:Q25" si="7">I26</f>
        <v>0</v>
      </c>
      <c r="J25" s="23">
        <f t="shared" si="7"/>
        <v>0</v>
      </c>
      <c r="K25" s="23">
        <f>K30</f>
        <v>27917.1</v>
      </c>
      <c r="L25" s="22">
        <f t="shared" si="7"/>
        <v>0</v>
      </c>
      <c r="M25" s="22">
        <f>M30</f>
        <v>19936</v>
      </c>
      <c r="N25" s="22">
        <f t="shared" si="7"/>
        <v>0</v>
      </c>
      <c r="O25" s="22">
        <f t="shared" si="7"/>
        <v>0</v>
      </c>
      <c r="P25" s="22">
        <f>P30</f>
        <v>19936</v>
      </c>
      <c r="Q25" s="22">
        <f t="shared" si="7"/>
        <v>0</v>
      </c>
      <c r="R25" s="25"/>
    </row>
    <row r="26" spans="1:18" ht="63" hidden="1" customHeight="1">
      <c r="A26" s="1" t="s">
        <v>8</v>
      </c>
      <c r="B26" s="11" t="s">
        <v>28</v>
      </c>
      <c r="C26" s="11"/>
      <c r="D26" s="11"/>
      <c r="E26" s="11"/>
      <c r="F26" s="11"/>
      <c r="G26" s="11"/>
      <c r="H26" s="22">
        <f t="shared" ref="H26:H29" si="8">K26</f>
        <v>37108.100000000006</v>
      </c>
      <c r="I26" s="22">
        <f t="shared" ref="I26:Q26" si="9">I27+I28</f>
        <v>0</v>
      </c>
      <c r="J26" s="23">
        <f t="shared" si="9"/>
        <v>0</v>
      </c>
      <c r="K26" s="23">
        <f>K27+K28+K29</f>
        <v>37108.100000000006</v>
      </c>
      <c r="L26" s="22">
        <f t="shared" si="9"/>
        <v>0</v>
      </c>
      <c r="M26" s="22">
        <f>M27+M28+M29</f>
        <v>6323.9</v>
      </c>
      <c r="N26" s="22">
        <f t="shared" si="9"/>
        <v>0</v>
      </c>
      <c r="O26" s="22">
        <f t="shared" si="9"/>
        <v>0</v>
      </c>
      <c r="P26" s="22">
        <f>P27+P28+P29</f>
        <v>6323.9</v>
      </c>
      <c r="Q26" s="22">
        <f t="shared" si="9"/>
        <v>0</v>
      </c>
      <c r="R26" s="25"/>
    </row>
    <row r="27" spans="1:18" ht="48" hidden="1" customHeight="1">
      <c r="A27" s="1" t="s">
        <v>15</v>
      </c>
      <c r="B27" s="11" t="s">
        <v>29</v>
      </c>
      <c r="C27" s="11"/>
      <c r="D27" s="11"/>
      <c r="E27" s="11"/>
      <c r="F27" s="11"/>
      <c r="G27" s="11"/>
      <c r="H27" s="22">
        <f t="shared" si="8"/>
        <v>26268.400000000001</v>
      </c>
      <c r="I27" s="22">
        <v>0</v>
      </c>
      <c r="J27" s="23">
        <v>0</v>
      </c>
      <c r="K27" s="29">
        <v>26268.400000000001</v>
      </c>
      <c r="L27" s="22">
        <v>0</v>
      </c>
      <c r="M27" s="22">
        <f>N27+O27+P27+Q27</f>
        <v>5239</v>
      </c>
      <c r="N27" s="22">
        <f>N28+N29</f>
        <v>0</v>
      </c>
      <c r="O27" s="22">
        <f>O28+O29</f>
        <v>0</v>
      </c>
      <c r="P27" s="22">
        <v>5239</v>
      </c>
      <c r="Q27" s="22">
        <f>Q28+Q29</f>
        <v>0</v>
      </c>
      <c r="R27" s="36"/>
    </row>
    <row r="28" spans="1:18" ht="75.75" hidden="1" customHeight="1">
      <c r="A28" s="1" t="s">
        <v>16</v>
      </c>
      <c r="B28" s="11" t="s">
        <v>30</v>
      </c>
      <c r="C28" s="11"/>
      <c r="D28" s="11"/>
      <c r="E28" s="11"/>
      <c r="F28" s="11"/>
      <c r="G28" s="11"/>
      <c r="H28" s="22">
        <f t="shared" si="8"/>
        <v>10839.7</v>
      </c>
      <c r="I28" s="22">
        <v>0</v>
      </c>
      <c r="J28" s="23">
        <v>0</v>
      </c>
      <c r="K28" s="22">
        <v>10839.7</v>
      </c>
      <c r="L28" s="22">
        <v>0</v>
      </c>
      <c r="M28" s="22">
        <f>N28+O28+P28+Q28</f>
        <v>1084.9000000000001</v>
      </c>
      <c r="N28" s="22">
        <f>N29+N33</f>
        <v>0</v>
      </c>
      <c r="O28" s="22">
        <v>0</v>
      </c>
      <c r="P28" s="22">
        <v>1084.9000000000001</v>
      </c>
      <c r="Q28" s="22">
        <f>Q29+Q33</f>
        <v>0</v>
      </c>
      <c r="R28" s="36"/>
    </row>
    <row r="29" spans="1:18" ht="33" hidden="1" customHeight="1">
      <c r="A29" s="1" t="s">
        <v>32</v>
      </c>
      <c r="B29" s="11" t="s">
        <v>31</v>
      </c>
      <c r="C29" s="11"/>
      <c r="D29" s="11"/>
      <c r="E29" s="11"/>
      <c r="F29" s="11"/>
      <c r="G29" s="11"/>
      <c r="H29" s="22">
        <f t="shared" si="8"/>
        <v>0</v>
      </c>
      <c r="I29" s="22">
        <v>0</v>
      </c>
      <c r="J29" s="23">
        <v>0</v>
      </c>
      <c r="K29" s="23">
        <v>0</v>
      </c>
      <c r="L29" s="22">
        <v>0</v>
      </c>
      <c r="M29" s="22">
        <f>N29+O29+P29+Q29</f>
        <v>0</v>
      </c>
      <c r="N29" s="22">
        <v>0</v>
      </c>
      <c r="O29" s="22">
        <v>0</v>
      </c>
      <c r="P29" s="22">
        <v>0</v>
      </c>
      <c r="Q29" s="22">
        <v>0</v>
      </c>
      <c r="R29" s="25"/>
    </row>
    <row r="30" spans="1:18" ht="68.25" customHeight="1">
      <c r="A30" s="1" t="s">
        <v>9</v>
      </c>
      <c r="B30" s="11" t="s">
        <v>28</v>
      </c>
      <c r="C30" s="11"/>
      <c r="D30" s="11"/>
      <c r="E30" s="11"/>
      <c r="F30" s="11"/>
      <c r="G30" s="11"/>
      <c r="H30" s="22">
        <f>K30</f>
        <v>27917.1</v>
      </c>
      <c r="I30" s="22">
        <f t="shared" ref="I30" si="10">L30</f>
        <v>0</v>
      </c>
      <c r="J30" s="22">
        <v>0</v>
      </c>
      <c r="K30" s="23">
        <f>K31+K32</f>
        <v>27917.1</v>
      </c>
      <c r="L30" s="23">
        <f>L31+L32</f>
        <v>0</v>
      </c>
      <c r="M30" s="22">
        <f>P30</f>
        <v>19936</v>
      </c>
      <c r="N30" s="22">
        <v>0</v>
      </c>
      <c r="O30" s="22">
        <v>0</v>
      </c>
      <c r="P30" s="22">
        <f>P31+P32</f>
        <v>19936</v>
      </c>
      <c r="Q30" s="22">
        <v>0</v>
      </c>
      <c r="R30" s="25"/>
    </row>
    <row r="31" spans="1:18" ht="131.25" customHeight="1">
      <c r="A31" s="1" t="s">
        <v>10</v>
      </c>
      <c r="B31" s="11" t="s">
        <v>29</v>
      </c>
      <c r="C31" s="64" t="s">
        <v>117</v>
      </c>
      <c r="D31" s="65" t="s">
        <v>118</v>
      </c>
      <c r="E31" s="11" t="s">
        <v>167</v>
      </c>
      <c r="F31" s="53" t="s">
        <v>134</v>
      </c>
      <c r="G31" s="53" t="s">
        <v>135</v>
      </c>
      <c r="H31" s="22">
        <f>K31</f>
        <v>16998.099999999999</v>
      </c>
      <c r="I31" s="22">
        <f t="shared" ref="I31:J31" si="11">I32</f>
        <v>0</v>
      </c>
      <c r="J31" s="23">
        <f t="shared" si="11"/>
        <v>0</v>
      </c>
      <c r="K31" s="23">
        <v>16998.099999999999</v>
      </c>
      <c r="L31" s="22">
        <v>0</v>
      </c>
      <c r="M31" s="22">
        <f t="shared" ref="M31:M32" si="12">P31</f>
        <v>12560.9</v>
      </c>
      <c r="N31" s="22">
        <v>0</v>
      </c>
      <c r="O31" s="22">
        <v>0</v>
      </c>
      <c r="P31" s="22">
        <v>12560.9</v>
      </c>
      <c r="Q31" s="22">
        <v>0</v>
      </c>
      <c r="R31" s="67" t="s">
        <v>149</v>
      </c>
    </row>
    <row r="32" spans="1:18" ht="192.75" customHeight="1">
      <c r="A32" s="1" t="s">
        <v>11</v>
      </c>
      <c r="B32" s="11" t="s">
        <v>30</v>
      </c>
      <c r="C32" s="64" t="s">
        <v>119</v>
      </c>
      <c r="D32" s="65" t="s">
        <v>120</v>
      </c>
      <c r="E32" s="11" t="s">
        <v>168</v>
      </c>
      <c r="F32" s="53" t="s">
        <v>134</v>
      </c>
      <c r="G32" s="53" t="s">
        <v>135</v>
      </c>
      <c r="H32" s="22">
        <f>K32</f>
        <v>10919</v>
      </c>
      <c r="I32" s="22">
        <v>0</v>
      </c>
      <c r="J32" s="23">
        <v>0</v>
      </c>
      <c r="K32" s="23">
        <v>10919</v>
      </c>
      <c r="L32" s="22">
        <v>0</v>
      </c>
      <c r="M32" s="22">
        <f t="shared" si="12"/>
        <v>7375.1</v>
      </c>
      <c r="N32" s="22">
        <v>0</v>
      </c>
      <c r="O32" s="22">
        <v>0</v>
      </c>
      <c r="P32" s="22">
        <v>7375.1</v>
      </c>
      <c r="Q32" s="22">
        <v>0</v>
      </c>
      <c r="R32" s="67" t="s">
        <v>149</v>
      </c>
    </row>
    <row r="33" spans="1:19" ht="82.5" customHeight="1">
      <c r="A33" s="1" t="s">
        <v>84</v>
      </c>
      <c r="B33" s="11" t="s">
        <v>62</v>
      </c>
      <c r="C33" s="11"/>
      <c r="D33" s="11"/>
      <c r="E33" s="11"/>
      <c r="F33" s="11"/>
      <c r="G33" s="11"/>
      <c r="H33" s="22">
        <f>J33+K33</f>
        <v>8371.4</v>
      </c>
      <c r="I33" s="22">
        <f t="shared" ref="I33:L33" si="13">I34+I39</f>
        <v>0</v>
      </c>
      <c r="J33" s="23">
        <f>J41+J44</f>
        <v>7133.3</v>
      </c>
      <c r="K33" s="23">
        <f>K41+K44</f>
        <v>1238.0999999999999</v>
      </c>
      <c r="L33" s="22">
        <f t="shared" si="13"/>
        <v>0</v>
      </c>
      <c r="M33" s="22">
        <f>O33+P33</f>
        <v>3356.6</v>
      </c>
      <c r="N33" s="22">
        <f t="shared" ref="N33:Q33" si="14">N34+N39</f>
        <v>0</v>
      </c>
      <c r="O33" s="22">
        <f>O41+O44</f>
        <v>2596.1</v>
      </c>
      <c r="P33" s="22">
        <f>P41+P44</f>
        <v>760.5</v>
      </c>
      <c r="Q33" s="22">
        <f t="shared" si="14"/>
        <v>0</v>
      </c>
      <c r="R33" s="25"/>
    </row>
    <row r="34" spans="1:19" ht="75.75" hidden="1" customHeight="1">
      <c r="A34" s="1" t="s">
        <v>33</v>
      </c>
      <c r="B34" s="11" t="s">
        <v>34</v>
      </c>
      <c r="C34" s="11"/>
      <c r="D34" s="11"/>
      <c r="E34" s="11"/>
      <c r="F34" s="11"/>
      <c r="G34" s="11"/>
      <c r="H34" s="22">
        <f t="shared" ref="H34:L34" si="15">H35+H36+H37</f>
        <v>16</v>
      </c>
      <c r="I34" s="22">
        <f t="shared" si="15"/>
        <v>0</v>
      </c>
      <c r="J34" s="23">
        <f t="shared" si="15"/>
        <v>0</v>
      </c>
      <c r="K34" s="23">
        <f t="shared" si="15"/>
        <v>16</v>
      </c>
      <c r="L34" s="22">
        <f t="shared" si="15"/>
        <v>0</v>
      </c>
      <c r="M34" s="22">
        <f>M35+M36+M37+M38</f>
        <v>16</v>
      </c>
      <c r="N34" s="22">
        <f>N35+N36+N37+N38</f>
        <v>0</v>
      </c>
      <c r="O34" s="22">
        <f>O35+O36+O37+O38</f>
        <v>0</v>
      </c>
      <c r="P34" s="22">
        <f>P35+P36+P37+P38</f>
        <v>16</v>
      </c>
      <c r="Q34" s="22">
        <f>Q35+Q36+Q37+Q38</f>
        <v>0</v>
      </c>
      <c r="R34" s="25"/>
    </row>
    <row r="35" spans="1:19" ht="92.25" hidden="1" customHeight="1">
      <c r="A35" s="1" t="s">
        <v>35</v>
      </c>
      <c r="B35" s="11" t="s">
        <v>37</v>
      </c>
      <c r="C35" s="11"/>
      <c r="D35" s="11"/>
      <c r="E35" s="11"/>
      <c r="F35" s="11"/>
      <c r="G35" s="11"/>
      <c r="H35" s="22">
        <f>I35+J35+K35+L35</f>
        <v>16</v>
      </c>
      <c r="I35" s="22">
        <v>0</v>
      </c>
      <c r="J35" s="22">
        <v>0</v>
      </c>
      <c r="K35" s="23">
        <v>16</v>
      </c>
      <c r="L35" s="22">
        <v>0</v>
      </c>
      <c r="M35" s="22">
        <f>P35+O35</f>
        <v>16</v>
      </c>
      <c r="N35" s="22">
        <v>0</v>
      </c>
      <c r="O35" s="22">
        <v>0</v>
      </c>
      <c r="P35" s="22">
        <v>16</v>
      </c>
      <c r="Q35" s="22">
        <v>0</v>
      </c>
      <c r="R35" s="36"/>
    </row>
    <row r="36" spans="1:19" ht="72" hidden="1" customHeight="1">
      <c r="A36" s="1" t="s">
        <v>36</v>
      </c>
      <c r="B36" s="11" t="s">
        <v>38</v>
      </c>
      <c r="C36" s="11"/>
      <c r="D36" s="11"/>
      <c r="E36" s="11"/>
      <c r="F36" s="11"/>
      <c r="G36" s="11"/>
      <c r="H36" s="22">
        <f>J36+K36</f>
        <v>0</v>
      </c>
      <c r="I36" s="22">
        <v>0</v>
      </c>
      <c r="J36" s="22">
        <v>0</v>
      </c>
      <c r="K36" s="22">
        <v>0</v>
      </c>
      <c r="L36" s="22">
        <v>0</v>
      </c>
      <c r="M36" s="22">
        <f>O36+P36</f>
        <v>0</v>
      </c>
      <c r="N36" s="22">
        <v>0</v>
      </c>
      <c r="O36" s="22">
        <v>0</v>
      </c>
      <c r="P36" s="22">
        <v>0</v>
      </c>
      <c r="Q36" s="22">
        <v>0</v>
      </c>
      <c r="R36" s="35"/>
    </row>
    <row r="37" spans="1:19" ht="61.5" hidden="1" customHeight="1">
      <c r="A37" s="1" t="s">
        <v>40</v>
      </c>
      <c r="B37" s="12" t="s">
        <v>39</v>
      </c>
      <c r="C37" s="12"/>
      <c r="D37" s="12"/>
      <c r="E37" s="12"/>
      <c r="F37" s="12"/>
      <c r="G37" s="12"/>
      <c r="H37" s="22">
        <f>J37+K37</f>
        <v>0</v>
      </c>
      <c r="I37" s="22">
        <v>0</v>
      </c>
      <c r="J37" s="23">
        <v>0</v>
      </c>
      <c r="K37" s="23">
        <v>0</v>
      </c>
      <c r="L37" s="22">
        <v>0</v>
      </c>
      <c r="M37" s="22">
        <f>O37+P37</f>
        <v>0</v>
      </c>
      <c r="N37" s="22">
        <v>0</v>
      </c>
      <c r="O37" s="22">
        <v>0</v>
      </c>
      <c r="P37" s="22">
        <v>0</v>
      </c>
      <c r="Q37" s="22">
        <v>0</v>
      </c>
      <c r="R37" s="25"/>
    </row>
    <row r="38" spans="1:19" ht="30.75" hidden="1" customHeight="1">
      <c r="A38" s="1" t="s">
        <v>42</v>
      </c>
      <c r="B38" s="12" t="s">
        <v>41</v>
      </c>
      <c r="C38" s="12"/>
      <c r="D38" s="12"/>
      <c r="E38" s="12"/>
      <c r="F38" s="12"/>
      <c r="G38" s="12"/>
      <c r="H38" s="22">
        <v>0</v>
      </c>
      <c r="I38" s="22">
        <v>0</v>
      </c>
      <c r="J38" s="23">
        <v>0</v>
      </c>
      <c r="K38" s="23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5"/>
    </row>
    <row r="39" spans="1:19" ht="110.25" hidden="1" customHeight="1">
      <c r="A39" s="1" t="s">
        <v>50</v>
      </c>
      <c r="B39" s="12" t="s">
        <v>51</v>
      </c>
      <c r="C39" s="12"/>
      <c r="D39" s="12"/>
      <c r="E39" s="12"/>
      <c r="F39" s="12"/>
      <c r="G39" s="12"/>
      <c r="H39" s="22">
        <f>K39+J39</f>
        <v>5025.3999999999996</v>
      </c>
      <c r="I39" s="22">
        <f t="shared" ref="I39:Q39" si="16">I40</f>
        <v>0</v>
      </c>
      <c r="J39" s="23">
        <v>4547.8999999999996</v>
      </c>
      <c r="K39" s="23">
        <f>K40</f>
        <v>477.5</v>
      </c>
      <c r="L39" s="22">
        <f t="shared" si="16"/>
        <v>0</v>
      </c>
      <c r="M39" s="22">
        <f t="shared" si="16"/>
        <v>0</v>
      </c>
      <c r="N39" s="22">
        <f t="shared" si="16"/>
        <v>0</v>
      </c>
      <c r="O39" s="22">
        <f t="shared" si="16"/>
        <v>0</v>
      </c>
      <c r="P39" s="22">
        <f t="shared" si="16"/>
        <v>0</v>
      </c>
      <c r="Q39" s="22">
        <f t="shared" si="16"/>
        <v>0</v>
      </c>
      <c r="R39" s="30"/>
    </row>
    <row r="40" spans="1:19" ht="141" hidden="1" customHeight="1">
      <c r="A40" s="1" t="s">
        <v>52</v>
      </c>
      <c r="B40" s="12" t="s">
        <v>53</v>
      </c>
      <c r="C40" s="12"/>
      <c r="D40" s="12"/>
      <c r="E40" s="12"/>
      <c r="F40" s="12"/>
      <c r="G40" s="12"/>
      <c r="H40" s="22">
        <f>I40+J40+K40+L40</f>
        <v>5025.3999999999996</v>
      </c>
      <c r="I40" s="22">
        <v>0</v>
      </c>
      <c r="J40" s="23">
        <v>4547.8999999999996</v>
      </c>
      <c r="K40" s="23">
        <v>477.5</v>
      </c>
      <c r="L40" s="22">
        <v>0</v>
      </c>
      <c r="M40" s="22">
        <f>N40+O40+P40+Q40</f>
        <v>0</v>
      </c>
      <c r="N40" s="22">
        <v>0</v>
      </c>
      <c r="O40" s="22">
        <v>0</v>
      </c>
      <c r="P40" s="22">
        <v>0</v>
      </c>
      <c r="Q40" s="22">
        <v>0</v>
      </c>
      <c r="R40" s="25"/>
    </row>
    <row r="41" spans="1:19" ht="79.5" customHeight="1">
      <c r="A41" s="1" t="s">
        <v>8</v>
      </c>
      <c r="B41" s="11" t="s">
        <v>34</v>
      </c>
      <c r="C41" s="12"/>
      <c r="D41" s="12"/>
      <c r="E41" s="12"/>
      <c r="F41" s="12"/>
      <c r="G41" s="56"/>
      <c r="H41" s="22">
        <f>H42+H43</f>
        <v>489.3</v>
      </c>
      <c r="I41" s="22">
        <f t="shared" ref="I41:Q41" si="17">I42+I43</f>
        <v>0</v>
      </c>
      <c r="J41" s="22">
        <f t="shared" si="17"/>
        <v>0</v>
      </c>
      <c r="K41" s="22">
        <f t="shared" si="17"/>
        <v>489.3</v>
      </c>
      <c r="L41" s="22">
        <f t="shared" si="17"/>
        <v>0</v>
      </c>
      <c r="M41" s="22">
        <f t="shared" si="17"/>
        <v>488</v>
      </c>
      <c r="N41" s="22">
        <f t="shared" si="17"/>
        <v>0</v>
      </c>
      <c r="O41" s="22">
        <f t="shared" si="17"/>
        <v>0</v>
      </c>
      <c r="P41" s="22">
        <f t="shared" si="17"/>
        <v>488</v>
      </c>
      <c r="Q41" s="22">
        <f t="shared" si="17"/>
        <v>0</v>
      </c>
      <c r="R41" s="25"/>
    </row>
    <row r="42" spans="1:19" ht="201.75" customHeight="1">
      <c r="A42" s="1" t="s">
        <v>15</v>
      </c>
      <c r="B42" s="11" t="s">
        <v>38</v>
      </c>
      <c r="C42" s="61" t="s">
        <v>121</v>
      </c>
      <c r="D42" s="63" t="s">
        <v>122</v>
      </c>
      <c r="E42" s="12" t="s">
        <v>169</v>
      </c>
      <c r="F42" s="53" t="s">
        <v>134</v>
      </c>
      <c r="G42" s="53" t="s">
        <v>135</v>
      </c>
      <c r="H42" s="22">
        <f>I42+J42+K42+L42</f>
        <v>489.3</v>
      </c>
      <c r="I42" s="22">
        <v>0</v>
      </c>
      <c r="J42" s="23">
        <v>0</v>
      </c>
      <c r="K42" s="23">
        <v>489.3</v>
      </c>
      <c r="L42" s="22">
        <v>0</v>
      </c>
      <c r="M42" s="22">
        <f>N42+O42+P42+Q42</f>
        <v>488</v>
      </c>
      <c r="N42" s="22">
        <v>0</v>
      </c>
      <c r="O42" s="23">
        <v>0</v>
      </c>
      <c r="P42" s="23">
        <v>488</v>
      </c>
      <c r="Q42" s="22">
        <v>0</v>
      </c>
      <c r="R42" s="25"/>
    </row>
    <row r="43" spans="1:19" ht="94.5" customHeight="1">
      <c r="A43" s="1" t="s">
        <v>16</v>
      </c>
      <c r="B43" s="11" t="s">
        <v>107</v>
      </c>
      <c r="C43" s="61" t="s">
        <v>123</v>
      </c>
      <c r="D43" s="63" t="s">
        <v>124</v>
      </c>
      <c r="E43" s="11" t="s">
        <v>154</v>
      </c>
      <c r="F43" s="53" t="s">
        <v>134</v>
      </c>
      <c r="G43" s="53" t="s">
        <v>135</v>
      </c>
      <c r="H43" s="22">
        <f>I43+J43+K43+L43</f>
        <v>0</v>
      </c>
      <c r="I43" s="22">
        <v>0</v>
      </c>
      <c r="J43" s="23">
        <v>0</v>
      </c>
      <c r="K43" s="23">
        <v>0</v>
      </c>
      <c r="L43" s="22">
        <v>0</v>
      </c>
      <c r="M43" s="22">
        <v>0</v>
      </c>
      <c r="N43" s="22">
        <v>0</v>
      </c>
      <c r="O43" s="23">
        <v>0</v>
      </c>
      <c r="P43" s="23">
        <v>0</v>
      </c>
      <c r="Q43" s="22">
        <v>0</v>
      </c>
      <c r="R43" s="58"/>
    </row>
    <row r="44" spans="1:19" ht="124.5" customHeight="1">
      <c r="A44" s="1" t="s">
        <v>85</v>
      </c>
      <c r="B44" s="12" t="s">
        <v>51</v>
      </c>
      <c r="C44" s="12"/>
      <c r="D44" s="12"/>
      <c r="E44" s="12"/>
      <c r="F44" s="12"/>
      <c r="G44" s="12"/>
      <c r="H44" s="22">
        <f>H45</f>
        <v>7882.1</v>
      </c>
      <c r="I44" s="22">
        <f t="shared" ref="I44:L44" si="18">I45</f>
        <v>0</v>
      </c>
      <c r="J44" s="22">
        <f t="shared" si="18"/>
        <v>7133.3</v>
      </c>
      <c r="K44" s="22">
        <f t="shared" si="18"/>
        <v>748.8</v>
      </c>
      <c r="L44" s="22">
        <f t="shared" si="18"/>
        <v>0</v>
      </c>
      <c r="M44" s="22">
        <f>O44+P44</f>
        <v>2868.6</v>
      </c>
      <c r="N44" s="22">
        <v>0</v>
      </c>
      <c r="O44" s="22">
        <f>O45</f>
        <v>2596.1</v>
      </c>
      <c r="P44" s="22">
        <f>P45</f>
        <v>272.5</v>
      </c>
      <c r="Q44" s="22">
        <v>0</v>
      </c>
      <c r="R44" s="25"/>
    </row>
    <row r="45" spans="1:19" ht="408.75" customHeight="1">
      <c r="A45" s="1" t="s">
        <v>86</v>
      </c>
      <c r="B45" s="12" t="s">
        <v>53</v>
      </c>
      <c r="C45" s="61" t="s">
        <v>125</v>
      </c>
      <c r="D45" s="63" t="s">
        <v>126</v>
      </c>
      <c r="E45" s="12" t="s">
        <v>170</v>
      </c>
      <c r="F45" s="53" t="s">
        <v>134</v>
      </c>
      <c r="G45" s="53" t="s">
        <v>135</v>
      </c>
      <c r="H45" s="22">
        <f>I45+J45+K45+L45</f>
        <v>7882.1</v>
      </c>
      <c r="I45" s="22">
        <v>0</v>
      </c>
      <c r="J45" s="23">
        <v>7133.3</v>
      </c>
      <c r="K45" s="23">
        <v>748.8</v>
      </c>
      <c r="L45" s="22">
        <v>0</v>
      </c>
      <c r="M45" s="22">
        <f>O45+P45</f>
        <v>2868.6</v>
      </c>
      <c r="N45" s="22">
        <v>0</v>
      </c>
      <c r="O45" s="22">
        <v>2596.1</v>
      </c>
      <c r="P45" s="24">
        <v>272.5</v>
      </c>
      <c r="Q45" s="22">
        <v>0</v>
      </c>
      <c r="R45" s="67" t="s">
        <v>149</v>
      </c>
    </row>
    <row r="46" spans="1:19" ht="47.25" customHeight="1">
      <c r="A46" s="55" t="s">
        <v>87</v>
      </c>
      <c r="B46" s="8" t="s">
        <v>43</v>
      </c>
      <c r="C46" s="8"/>
      <c r="D46" s="8"/>
      <c r="E46" s="8"/>
      <c r="F46" s="8"/>
      <c r="G46" s="8"/>
      <c r="H46" s="24">
        <f>K46+L46</f>
        <v>14298.500000000002</v>
      </c>
      <c r="I46" s="24">
        <f t="shared" ref="I46:O46" si="19">I47</f>
        <v>0</v>
      </c>
      <c r="J46" s="43">
        <f t="shared" si="19"/>
        <v>0</v>
      </c>
      <c r="K46" s="43">
        <f>K50</f>
        <v>14004.300000000001</v>
      </c>
      <c r="L46" s="43">
        <f>L50</f>
        <v>294.2</v>
      </c>
      <c r="M46" s="22">
        <f>P46+Q46</f>
        <v>9174</v>
      </c>
      <c r="N46" s="22">
        <f t="shared" si="19"/>
        <v>0</v>
      </c>
      <c r="O46" s="22">
        <f t="shared" si="19"/>
        <v>0</v>
      </c>
      <c r="P46" s="22">
        <f>P50</f>
        <v>9008.5</v>
      </c>
      <c r="Q46" s="22">
        <f>Q50</f>
        <v>165.5</v>
      </c>
      <c r="R46" s="25"/>
    </row>
    <row r="47" spans="1:19" ht="57.75" hidden="1" customHeight="1">
      <c r="A47" s="55" t="s">
        <v>45</v>
      </c>
      <c r="B47" s="10" t="s">
        <v>44</v>
      </c>
      <c r="C47" s="10"/>
      <c r="D47" s="10"/>
      <c r="E47" s="10"/>
      <c r="F47" s="10"/>
      <c r="G47" s="10"/>
      <c r="H47" s="31">
        <f t="shared" ref="H47:L47" si="20">H48+H49</f>
        <v>5097.8999999999996</v>
      </c>
      <c r="I47" s="31">
        <f t="shared" si="20"/>
        <v>0</v>
      </c>
      <c r="J47" s="44">
        <f t="shared" si="20"/>
        <v>0</v>
      </c>
      <c r="K47" s="44">
        <f t="shared" si="20"/>
        <v>1645.1</v>
      </c>
      <c r="L47" s="31">
        <f t="shared" si="20"/>
        <v>3452.8</v>
      </c>
      <c r="M47" s="22">
        <f>N47+O47+P47+Q47</f>
        <v>838.5</v>
      </c>
      <c r="N47" s="57">
        <v>0</v>
      </c>
      <c r="O47" s="57">
        <v>0</v>
      </c>
      <c r="P47" s="27">
        <f>P48+P49</f>
        <v>284.60000000000002</v>
      </c>
      <c r="Q47" s="27">
        <f>Q48+Q49</f>
        <v>553.9</v>
      </c>
      <c r="R47" s="25"/>
    </row>
    <row r="48" spans="1:19" s="7" customFormat="1" ht="79.5" hidden="1" customHeight="1">
      <c r="A48" s="55" t="s">
        <v>47</v>
      </c>
      <c r="B48" s="10" t="s">
        <v>46</v>
      </c>
      <c r="C48" s="10"/>
      <c r="D48" s="10"/>
      <c r="E48" s="10"/>
      <c r="F48" s="10"/>
      <c r="G48" s="10"/>
      <c r="H48" s="44">
        <f>I48+J48+K48+L48</f>
        <v>1800</v>
      </c>
      <c r="I48" s="45">
        <f>I74+I80</f>
        <v>0</v>
      </c>
      <c r="J48" s="46">
        <v>0</v>
      </c>
      <c r="K48" s="44">
        <v>1232.0999999999999</v>
      </c>
      <c r="L48" s="31">
        <f>3452.8-L49</f>
        <v>567.90000000000009</v>
      </c>
      <c r="M48" s="22">
        <f>N48+O48+P48+Q48</f>
        <v>284.60000000000002</v>
      </c>
      <c r="N48" s="32">
        <v>0</v>
      </c>
      <c r="O48" s="28">
        <v>0</v>
      </c>
      <c r="P48" s="28">
        <v>284.60000000000002</v>
      </c>
      <c r="Q48" s="28">
        <v>0</v>
      </c>
      <c r="R48" s="36"/>
      <c r="S48" s="19"/>
    </row>
    <row r="49" spans="1:19" s="7" customFormat="1" ht="76.5" hidden="1" customHeight="1">
      <c r="A49" s="55" t="s">
        <v>49</v>
      </c>
      <c r="B49" s="12" t="s">
        <v>48</v>
      </c>
      <c r="C49" s="12"/>
      <c r="D49" s="12"/>
      <c r="E49" s="12"/>
      <c r="F49" s="12"/>
      <c r="G49" s="12"/>
      <c r="H49" s="44">
        <f>I49+J49+K49+L49</f>
        <v>3297.9</v>
      </c>
      <c r="I49" s="45">
        <f>I76+I81</f>
        <v>0</v>
      </c>
      <c r="J49" s="46">
        <v>0</v>
      </c>
      <c r="K49" s="44">
        <v>413</v>
      </c>
      <c r="L49" s="31">
        <v>2884.9</v>
      </c>
      <c r="M49" s="22">
        <f>N49+O49+P49+Q49</f>
        <v>553.9</v>
      </c>
      <c r="N49" s="32">
        <v>0</v>
      </c>
      <c r="O49" s="28">
        <v>0</v>
      </c>
      <c r="P49" s="28">
        <v>0</v>
      </c>
      <c r="Q49" s="28">
        <v>553.9</v>
      </c>
      <c r="R49" s="36"/>
      <c r="S49" s="19"/>
    </row>
    <row r="50" spans="1:19" s="52" customFormat="1" ht="80.25" customHeight="1">
      <c r="A50" s="55" t="s">
        <v>33</v>
      </c>
      <c r="B50" s="10" t="s">
        <v>44</v>
      </c>
      <c r="C50" s="12"/>
      <c r="D50" s="12"/>
      <c r="E50" s="12"/>
      <c r="F50" s="12"/>
      <c r="G50" s="12"/>
      <c r="H50" s="44">
        <f>I50+J50+K50+L50</f>
        <v>14298.500000000002</v>
      </c>
      <c r="I50" s="33">
        <v>0</v>
      </c>
      <c r="J50" s="34">
        <v>0</v>
      </c>
      <c r="K50" s="44">
        <f>K51+K52</f>
        <v>14004.300000000001</v>
      </c>
      <c r="L50" s="44">
        <f>L51+L52</f>
        <v>294.2</v>
      </c>
      <c r="M50" s="22">
        <f>M51+M52</f>
        <v>9174</v>
      </c>
      <c r="N50" s="22">
        <f t="shared" ref="N50:Q50" si="21">N51+N52</f>
        <v>0</v>
      </c>
      <c r="O50" s="22">
        <f t="shared" si="21"/>
        <v>0</v>
      </c>
      <c r="P50" s="22">
        <f t="shared" si="21"/>
        <v>9008.5</v>
      </c>
      <c r="Q50" s="22">
        <f t="shared" si="21"/>
        <v>165.5</v>
      </c>
      <c r="R50" s="36"/>
    </row>
    <row r="51" spans="1:19" s="52" customFormat="1" ht="175.5" customHeight="1">
      <c r="A51" s="55" t="s">
        <v>35</v>
      </c>
      <c r="B51" s="10" t="s">
        <v>46</v>
      </c>
      <c r="C51" s="66" t="s">
        <v>127</v>
      </c>
      <c r="D51" s="66" t="s">
        <v>128</v>
      </c>
      <c r="E51" s="12" t="s">
        <v>155</v>
      </c>
      <c r="F51" s="53" t="s">
        <v>93</v>
      </c>
      <c r="G51" s="53" t="s">
        <v>94</v>
      </c>
      <c r="H51" s="44">
        <f>I51+J51+K51+L51</f>
        <v>13022.900000000001</v>
      </c>
      <c r="I51" s="33">
        <v>0</v>
      </c>
      <c r="J51" s="34">
        <v>0</v>
      </c>
      <c r="K51" s="44">
        <f>11629.2+1393.7</f>
        <v>13022.900000000001</v>
      </c>
      <c r="L51" s="31">
        <v>0</v>
      </c>
      <c r="M51" s="22">
        <f>N51+O51+P51+Q51</f>
        <v>8059.4</v>
      </c>
      <c r="N51" s="32">
        <v>0</v>
      </c>
      <c r="O51" s="28">
        <v>0</v>
      </c>
      <c r="P51" s="28">
        <v>8059.4</v>
      </c>
      <c r="Q51" s="28">
        <v>0</v>
      </c>
      <c r="R51" s="67" t="s">
        <v>149</v>
      </c>
    </row>
    <row r="52" spans="1:19" s="52" customFormat="1" ht="127.5" customHeight="1">
      <c r="A52" s="55" t="s">
        <v>36</v>
      </c>
      <c r="B52" s="12" t="s">
        <v>48</v>
      </c>
      <c r="C52" s="66" t="s">
        <v>129</v>
      </c>
      <c r="D52" s="66" t="s">
        <v>130</v>
      </c>
      <c r="E52" s="12" t="s">
        <v>171</v>
      </c>
      <c r="F52" s="53" t="s">
        <v>134</v>
      </c>
      <c r="G52" s="53" t="s">
        <v>135</v>
      </c>
      <c r="H52" s="44">
        <f>I52+J52+K52+L52</f>
        <v>1275.5999999999999</v>
      </c>
      <c r="I52" s="33">
        <v>0</v>
      </c>
      <c r="J52" s="34">
        <v>0</v>
      </c>
      <c r="K52" s="44">
        <v>981.4</v>
      </c>
      <c r="L52" s="31">
        <v>294.2</v>
      </c>
      <c r="M52" s="22">
        <f>N52+O52+P52+Q52</f>
        <v>1114.5999999999999</v>
      </c>
      <c r="N52" s="32">
        <v>0</v>
      </c>
      <c r="O52" s="28">
        <v>0</v>
      </c>
      <c r="P52" s="28">
        <v>949.1</v>
      </c>
      <c r="Q52" s="28">
        <v>165.5</v>
      </c>
      <c r="R52" s="67" t="s">
        <v>149</v>
      </c>
    </row>
    <row r="53" spans="1:19" s="52" customFormat="1" ht="48" customHeight="1">
      <c r="A53" s="59" t="s">
        <v>88</v>
      </c>
      <c r="B53" s="13" t="s">
        <v>96</v>
      </c>
      <c r="C53" s="12" t="s">
        <v>95</v>
      </c>
      <c r="D53" s="12"/>
      <c r="E53" s="12"/>
      <c r="F53" s="53"/>
      <c r="G53" s="53"/>
      <c r="H53" s="44">
        <f>H54</f>
        <v>15386.5</v>
      </c>
      <c r="I53" s="44">
        <f t="shared" ref="I53:Q53" si="22">I54</f>
        <v>0</v>
      </c>
      <c r="J53" s="44">
        <f t="shared" si="22"/>
        <v>0</v>
      </c>
      <c r="K53" s="44">
        <f t="shared" si="22"/>
        <v>15386.5</v>
      </c>
      <c r="L53" s="44">
        <f t="shared" si="22"/>
        <v>0</v>
      </c>
      <c r="M53" s="44">
        <f t="shared" si="22"/>
        <v>10156.599999999999</v>
      </c>
      <c r="N53" s="44">
        <f t="shared" si="22"/>
        <v>0</v>
      </c>
      <c r="O53" s="44">
        <f t="shared" si="22"/>
        <v>0</v>
      </c>
      <c r="P53" s="44">
        <f t="shared" si="22"/>
        <v>10156.599999999999</v>
      </c>
      <c r="Q53" s="44">
        <f t="shared" si="22"/>
        <v>0</v>
      </c>
      <c r="R53" s="36"/>
    </row>
    <row r="54" spans="1:19" s="52" customFormat="1" ht="55.5" customHeight="1">
      <c r="A54" s="59" t="s">
        <v>45</v>
      </c>
      <c r="B54" s="21" t="s">
        <v>97</v>
      </c>
      <c r="C54" s="12"/>
      <c r="D54" s="12"/>
      <c r="E54" s="12"/>
      <c r="F54" s="53"/>
      <c r="G54" s="53"/>
      <c r="H54" s="44">
        <f>K54</f>
        <v>15386.5</v>
      </c>
      <c r="I54" s="33">
        <v>0</v>
      </c>
      <c r="J54" s="34">
        <v>0</v>
      </c>
      <c r="K54" s="44">
        <f>K55+K56</f>
        <v>15386.5</v>
      </c>
      <c r="L54" s="31">
        <v>0</v>
      </c>
      <c r="M54" s="22">
        <f t="shared" ref="M54:M60" si="23">P54</f>
        <v>10156.599999999999</v>
      </c>
      <c r="N54" s="32">
        <v>0</v>
      </c>
      <c r="O54" s="28">
        <v>0</v>
      </c>
      <c r="P54" s="28">
        <f>P55+P56</f>
        <v>10156.599999999999</v>
      </c>
      <c r="Q54" s="28">
        <v>0</v>
      </c>
      <c r="R54" s="36"/>
    </row>
    <row r="55" spans="1:19" s="52" customFormat="1" ht="141.75" customHeight="1">
      <c r="A55" s="60" t="s">
        <v>47</v>
      </c>
      <c r="B55" s="54" t="s">
        <v>136</v>
      </c>
      <c r="C55" s="66" t="s">
        <v>174</v>
      </c>
      <c r="D55" s="64" t="s">
        <v>172</v>
      </c>
      <c r="E55" s="12" t="s">
        <v>173</v>
      </c>
      <c r="F55" s="53" t="s">
        <v>134</v>
      </c>
      <c r="G55" s="53" t="s">
        <v>135</v>
      </c>
      <c r="H55" s="44">
        <f>K55</f>
        <v>15043.2</v>
      </c>
      <c r="I55" s="33">
        <v>0</v>
      </c>
      <c r="J55" s="34">
        <v>0</v>
      </c>
      <c r="K55" s="44">
        <v>15043.2</v>
      </c>
      <c r="L55" s="33">
        <v>0</v>
      </c>
      <c r="M55" s="22">
        <f t="shared" si="23"/>
        <v>9888.1999999999989</v>
      </c>
      <c r="N55" s="33">
        <v>0</v>
      </c>
      <c r="O55" s="33">
        <v>0</v>
      </c>
      <c r="P55" s="28">
        <f>9880.8+7.4</f>
        <v>9888.1999999999989</v>
      </c>
      <c r="Q55" s="33">
        <v>0</v>
      </c>
      <c r="R55" s="67" t="s">
        <v>149</v>
      </c>
    </row>
    <row r="56" spans="1:19" s="52" customFormat="1" ht="63.75" customHeight="1">
      <c r="A56" s="60" t="s">
        <v>49</v>
      </c>
      <c r="B56" s="54" t="s">
        <v>137</v>
      </c>
      <c r="C56" s="66" t="s">
        <v>174</v>
      </c>
      <c r="D56" s="64" t="s">
        <v>172</v>
      </c>
      <c r="E56" s="12" t="s">
        <v>175</v>
      </c>
      <c r="F56" s="53" t="s">
        <v>134</v>
      </c>
      <c r="G56" s="53" t="s">
        <v>135</v>
      </c>
      <c r="H56" s="44">
        <f>K56</f>
        <v>343.3</v>
      </c>
      <c r="I56" s="33">
        <v>0</v>
      </c>
      <c r="J56" s="34">
        <v>0</v>
      </c>
      <c r="K56" s="44">
        <v>343.3</v>
      </c>
      <c r="L56" s="33">
        <v>0</v>
      </c>
      <c r="M56" s="22">
        <f t="shared" si="23"/>
        <v>268.39999999999998</v>
      </c>
      <c r="N56" s="33">
        <v>0</v>
      </c>
      <c r="O56" s="33">
        <v>0</v>
      </c>
      <c r="P56" s="28">
        <v>268.39999999999998</v>
      </c>
      <c r="Q56" s="33">
        <v>0</v>
      </c>
      <c r="R56" s="67" t="s">
        <v>149</v>
      </c>
    </row>
    <row r="57" spans="1:19" s="6" customFormat="1" ht="51.75" customHeight="1">
      <c r="A57" s="9" t="s">
        <v>90</v>
      </c>
      <c r="B57" s="21" t="s">
        <v>106</v>
      </c>
      <c r="C57" s="13"/>
      <c r="D57" s="13"/>
      <c r="E57" s="13"/>
      <c r="F57" s="13"/>
      <c r="G57" s="13"/>
      <c r="H57" s="33">
        <f>H62+H68</f>
        <v>1357.5</v>
      </c>
      <c r="I57" s="33">
        <f t="shared" ref="I57:Q57" si="24">I62+I68</f>
        <v>0</v>
      </c>
      <c r="J57" s="33">
        <f t="shared" si="24"/>
        <v>0</v>
      </c>
      <c r="K57" s="33">
        <f t="shared" si="24"/>
        <v>1357.5</v>
      </c>
      <c r="L57" s="33">
        <f t="shared" si="24"/>
        <v>0</v>
      </c>
      <c r="M57" s="33">
        <f t="shared" si="24"/>
        <v>557.1</v>
      </c>
      <c r="N57" s="33">
        <f t="shared" si="24"/>
        <v>0</v>
      </c>
      <c r="O57" s="33">
        <f t="shared" si="24"/>
        <v>0</v>
      </c>
      <c r="P57" s="33">
        <f t="shared" si="24"/>
        <v>557.1</v>
      </c>
      <c r="Q57" s="33">
        <f t="shared" si="24"/>
        <v>0</v>
      </c>
      <c r="R57" s="25"/>
    </row>
    <row r="58" spans="1:19" s="6" customFormat="1" ht="61.9" hidden="1" customHeight="1">
      <c r="A58" s="9" t="s">
        <v>54</v>
      </c>
      <c r="B58" s="21" t="s">
        <v>61</v>
      </c>
      <c r="C58" s="21"/>
      <c r="D58" s="21"/>
      <c r="E58" s="21"/>
      <c r="F58" s="21"/>
      <c r="G58" s="21"/>
      <c r="H58" s="33">
        <f>K58</f>
        <v>357.5</v>
      </c>
      <c r="I58" s="33">
        <v>0</v>
      </c>
      <c r="J58" s="34">
        <v>0</v>
      </c>
      <c r="K58" s="34">
        <f>K59+K60</f>
        <v>357.5</v>
      </c>
      <c r="L58" s="33">
        <v>0</v>
      </c>
      <c r="M58" s="33">
        <f t="shared" si="23"/>
        <v>25.6</v>
      </c>
      <c r="N58" s="33">
        <v>0</v>
      </c>
      <c r="O58" s="33">
        <v>0</v>
      </c>
      <c r="P58" s="34">
        <f>P59+P60</f>
        <v>25.6</v>
      </c>
      <c r="Q58" s="33">
        <v>0</v>
      </c>
      <c r="R58" s="25"/>
    </row>
    <row r="59" spans="1:19" s="6" customFormat="1" ht="53.25" hidden="1" customHeight="1">
      <c r="A59" s="9" t="s">
        <v>56</v>
      </c>
      <c r="B59" s="21" t="s">
        <v>55</v>
      </c>
      <c r="C59" s="21"/>
      <c r="D59" s="21"/>
      <c r="E59" s="21"/>
      <c r="F59" s="21"/>
      <c r="G59" s="21"/>
      <c r="H59" s="47">
        <f>K59</f>
        <v>357.5</v>
      </c>
      <c r="I59" s="47">
        <v>0</v>
      </c>
      <c r="J59" s="48">
        <v>0</v>
      </c>
      <c r="K59" s="48">
        <v>357.5</v>
      </c>
      <c r="L59" s="33">
        <v>0</v>
      </c>
      <c r="M59" s="33">
        <f t="shared" si="23"/>
        <v>25.6</v>
      </c>
      <c r="N59" s="33">
        <v>0</v>
      </c>
      <c r="O59" s="33">
        <v>0</v>
      </c>
      <c r="P59" s="34">
        <v>25.6</v>
      </c>
      <c r="Q59" s="33">
        <v>0</v>
      </c>
      <c r="R59" s="36"/>
    </row>
    <row r="60" spans="1:19" s="6" customFormat="1" ht="30.75" hidden="1" customHeight="1">
      <c r="A60" s="9" t="s">
        <v>58</v>
      </c>
      <c r="B60" s="21" t="s">
        <v>57</v>
      </c>
      <c r="C60" s="21"/>
      <c r="D60" s="21"/>
      <c r="E60" s="21"/>
      <c r="F60" s="21"/>
      <c r="G60" s="21"/>
      <c r="H60" s="33">
        <f>K60</f>
        <v>0</v>
      </c>
      <c r="I60" s="33">
        <v>0</v>
      </c>
      <c r="J60" s="34">
        <v>0</v>
      </c>
      <c r="K60" s="34">
        <v>0</v>
      </c>
      <c r="L60" s="33">
        <v>0</v>
      </c>
      <c r="M60" s="33">
        <f t="shared" si="23"/>
        <v>0</v>
      </c>
      <c r="N60" s="33">
        <v>0</v>
      </c>
      <c r="O60" s="33">
        <v>0</v>
      </c>
      <c r="P60" s="34">
        <v>0</v>
      </c>
      <c r="Q60" s="33">
        <v>0</v>
      </c>
      <c r="R60" s="25"/>
    </row>
    <row r="61" spans="1:19" s="6" customFormat="1" ht="34.5" hidden="1" customHeight="1">
      <c r="A61" s="9" t="s">
        <v>60</v>
      </c>
      <c r="B61" s="21" t="s">
        <v>61</v>
      </c>
      <c r="C61" s="21"/>
      <c r="D61" s="21"/>
      <c r="E61" s="21"/>
      <c r="F61" s="21"/>
      <c r="G61" s="21"/>
      <c r="H61" s="33">
        <v>0</v>
      </c>
      <c r="I61" s="33">
        <v>0</v>
      </c>
      <c r="J61" s="34">
        <v>0</v>
      </c>
      <c r="K61" s="34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25"/>
    </row>
    <row r="62" spans="1:19" s="6" customFormat="1" ht="64.5" customHeight="1">
      <c r="A62" s="9" t="s">
        <v>98</v>
      </c>
      <c r="B62" s="21" t="s">
        <v>55</v>
      </c>
      <c r="C62" s="21"/>
      <c r="D62" s="21"/>
      <c r="E62" s="21"/>
      <c r="F62" s="21"/>
      <c r="G62" s="21"/>
      <c r="H62" s="33">
        <f>H63</f>
        <v>357.5</v>
      </c>
      <c r="I62" s="33">
        <f t="shared" ref="I62:Q62" si="25">I63</f>
        <v>0</v>
      </c>
      <c r="J62" s="33">
        <f t="shared" si="25"/>
        <v>0</v>
      </c>
      <c r="K62" s="33">
        <f t="shared" si="25"/>
        <v>357.5</v>
      </c>
      <c r="L62" s="33">
        <f t="shared" si="25"/>
        <v>0</v>
      </c>
      <c r="M62" s="33">
        <f t="shared" si="25"/>
        <v>257.3</v>
      </c>
      <c r="N62" s="33">
        <f t="shared" si="25"/>
        <v>0</v>
      </c>
      <c r="O62" s="33">
        <f t="shared" si="25"/>
        <v>0</v>
      </c>
      <c r="P62" s="33">
        <f t="shared" si="25"/>
        <v>257.3</v>
      </c>
      <c r="Q62" s="33">
        <f t="shared" si="25"/>
        <v>0</v>
      </c>
      <c r="R62" s="25"/>
    </row>
    <row r="63" spans="1:19" s="6" customFormat="1" ht="98.25" customHeight="1">
      <c r="A63" s="9" t="s">
        <v>99</v>
      </c>
      <c r="B63" s="54" t="s">
        <v>57</v>
      </c>
      <c r="C63" s="66" t="s">
        <v>131</v>
      </c>
      <c r="D63" s="66" t="s">
        <v>132</v>
      </c>
      <c r="E63" s="54" t="s">
        <v>145</v>
      </c>
      <c r="F63" s="53" t="s">
        <v>134</v>
      </c>
      <c r="G63" s="53" t="s">
        <v>135</v>
      </c>
      <c r="H63" s="33">
        <f>I63+J63+K63+L63</f>
        <v>357.5</v>
      </c>
      <c r="I63" s="33">
        <v>0</v>
      </c>
      <c r="J63" s="34">
        <v>0</v>
      </c>
      <c r="K63" s="34">
        <v>357.5</v>
      </c>
      <c r="L63" s="33">
        <v>0</v>
      </c>
      <c r="M63" s="33">
        <f>P63</f>
        <v>257.3</v>
      </c>
      <c r="N63" s="33">
        <v>0</v>
      </c>
      <c r="O63" s="33">
        <v>0</v>
      </c>
      <c r="P63" s="33">
        <f>177.3+80</f>
        <v>257.3</v>
      </c>
      <c r="Q63" s="33">
        <v>0</v>
      </c>
      <c r="R63" s="67" t="s">
        <v>149</v>
      </c>
    </row>
    <row r="64" spans="1:19" s="6" customFormat="1" ht="51.75" customHeight="1">
      <c r="A64" s="9" t="s">
        <v>103</v>
      </c>
      <c r="B64" s="54" t="s">
        <v>59</v>
      </c>
      <c r="C64" s="54" t="s">
        <v>105</v>
      </c>
      <c r="D64" s="54" t="s">
        <v>104</v>
      </c>
      <c r="E64" s="11" t="s">
        <v>101</v>
      </c>
      <c r="F64" s="53" t="s">
        <v>134</v>
      </c>
      <c r="G64" s="53" t="s">
        <v>135</v>
      </c>
      <c r="H64" s="33">
        <v>0</v>
      </c>
      <c r="I64" s="33">
        <v>0</v>
      </c>
      <c r="J64" s="34">
        <v>0</v>
      </c>
      <c r="K64" s="34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58" t="s">
        <v>102</v>
      </c>
    </row>
    <row r="65" spans="1:18" s="6" customFormat="1" ht="48.75" customHeight="1">
      <c r="A65" s="9" t="s">
        <v>139</v>
      </c>
      <c r="B65" s="54" t="s">
        <v>108</v>
      </c>
      <c r="C65" s="54"/>
      <c r="D65" s="54"/>
      <c r="E65" s="11"/>
      <c r="F65" s="53"/>
      <c r="G65" s="53"/>
      <c r="H65" s="33">
        <v>0</v>
      </c>
      <c r="I65" s="33">
        <v>0</v>
      </c>
      <c r="J65" s="34">
        <v>0</v>
      </c>
      <c r="K65" s="34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58"/>
    </row>
    <row r="66" spans="1:18" s="6" customFormat="1" ht="126.75" customHeight="1">
      <c r="A66" s="9" t="s">
        <v>140</v>
      </c>
      <c r="B66" s="54" t="s">
        <v>109</v>
      </c>
      <c r="C66" s="66" t="s">
        <v>142</v>
      </c>
      <c r="D66" s="66" t="s">
        <v>143</v>
      </c>
      <c r="E66" s="11" t="s">
        <v>147</v>
      </c>
      <c r="F66" s="53" t="s">
        <v>134</v>
      </c>
      <c r="G66" s="53" t="s">
        <v>135</v>
      </c>
      <c r="H66" s="33">
        <v>0</v>
      </c>
      <c r="I66" s="33">
        <v>0</v>
      </c>
      <c r="J66" s="34">
        <v>0</v>
      </c>
      <c r="K66" s="34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58"/>
    </row>
    <row r="67" spans="1:18" s="6" customFormat="1" ht="176.25" customHeight="1">
      <c r="A67" s="9" t="s">
        <v>141</v>
      </c>
      <c r="B67" s="54" t="s">
        <v>110</v>
      </c>
      <c r="C67" s="66" t="s">
        <v>144</v>
      </c>
      <c r="D67" s="66" t="s">
        <v>143</v>
      </c>
      <c r="E67" s="11" t="s">
        <v>148</v>
      </c>
      <c r="F67" s="53" t="s">
        <v>134</v>
      </c>
      <c r="G67" s="53" t="s">
        <v>135</v>
      </c>
      <c r="H67" s="33">
        <v>0</v>
      </c>
      <c r="I67" s="33">
        <v>0</v>
      </c>
      <c r="J67" s="34">
        <v>0</v>
      </c>
      <c r="K67" s="34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58"/>
    </row>
    <row r="68" spans="1:18" s="6" customFormat="1" ht="62.25" customHeight="1">
      <c r="A68" s="9" t="s">
        <v>156</v>
      </c>
      <c r="B68" s="54" t="s">
        <v>159</v>
      </c>
      <c r="C68" s="66"/>
      <c r="D68" s="66"/>
      <c r="E68" s="11"/>
      <c r="F68" s="53"/>
      <c r="G68" s="53"/>
      <c r="H68" s="33">
        <f>H69</f>
        <v>1000</v>
      </c>
      <c r="I68" s="33">
        <f t="shared" ref="I68:Q68" si="26">I69</f>
        <v>0</v>
      </c>
      <c r="J68" s="33">
        <f t="shared" si="26"/>
        <v>0</v>
      </c>
      <c r="K68" s="33">
        <f t="shared" si="26"/>
        <v>1000</v>
      </c>
      <c r="L68" s="33">
        <f t="shared" si="26"/>
        <v>0</v>
      </c>
      <c r="M68" s="33">
        <f t="shared" si="26"/>
        <v>299.8</v>
      </c>
      <c r="N68" s="33">
        <f t="shared" si="26"/>
        <v>0</v>
      </c>
      <c r="O68" s="33">
        <f t="shared" si="26"/>
        <v>0</v>
      </c>
      <c r="P68" s="33">
        <f t="shared" si="26"/>
        <v>299.8</v>
      </c>
      <c r="Q68" s="33">
        <f t="shared" si="26"/>
        <v>0</v>
      </c>
      <c r="R68" s="58"/>
    </row>
    <row r="69" spans="1:18" s="6" customFormat="1" ht="220.5" customHeight="1">
      <c r="A69" s="9" t="s">
        <v>157</v>
      </c>
      <c r="B69" s="54" t="s">
        <v>158</v>
      </c>
      <c r="C69" s="66" t="s">
        <v>161</v>
      </c>
      <c r="D69" s="66" t="s">
        <v>160</v>
      </c>
      <c r="E69" s="11" t="s">
        <v>162</v>
      </c>
      <c r="F69" s="53"/>
      <c r="G69" s="53"/>
      <c r="H69" s="33">
        <f>K69</f>
        <v>1000</v>
      </c>
      <c r="I69" s="33"/>
      <c r="J69" s="34"/>
      <c r="K69" s="34">
        <v>1000</v>
      </c>
      <c r="L69" s="33"/>
      <c r="M69" s="33">
        <f>P69</f>
        <v>299.8</v>
      </c>
      <c r="N69" s="33"/>
      <c r="O69" s="33"/>
      <c r="P69" s="33">
        <v>299.8</v>
      </c>
      <c r="Q69" s="33"/>
      <c r="R69" s="67" t="s">
        <v>149</v>
      </c>
    </row>
    <row r="70" spans="1:18" s="6" customFormat="1" ht="34.5" customHeight="1">
      <c r="A70" s="9" t="s">
        <v>100</v>
      </c>
      <c r="B70" s="21" t="s">
        <v>89</v>
      </c>
      <c r="C70" s="21"/>
      <c r="D70" s="21"/>
      <c r="E70" s="21"/>
      <c r="F70" s="21"/>
      <c r="G70" s="21"/>
      <c r="H70" s="22">
        <f>H10+H25+H33+H46+H57+H53</f>
        <v>70827.600000000006</v>
      </c>
      <c r="I70" s="22">
        <f t="shared" ref="I70:Q70" si="27">I10+I25+I33+I46+I57+I53</f>
        <v>0</v>
      </c>
      <c r="J70" s="22">
        <f t="shared" si="27"/>
        <v>7133.3</v>
      </c>
      <c r="K70" s="22">
        <f t="shared" si="27"/>
        <v>63400.1</v>
      </c>
      <c r="L70" s="22">
        <f t="shared" si="27"/>
        <v>294.2</v>
      </c>
      <c r="M70" s="22">
        <f t="shared" si="27"/>
        <v>45768.899999999994</v>
      </c>
      <c r="N70" s="22">
        <f t="shared" si="27"/>
        <v>0</v>
      </c>
      <c r="O70" s="22">
        <f t="shared" si="27"/>
        <v>2596.1</v>
      </c>
      <c r="P70" s="24">
        <f>P10+P25+P33+P46+P57+P53</f>
        <v>43007.299999999996</v>
      </c>
      <c r="Q70" s="22">
        <f t="shared" si="27"/>
        <v>165.5</v>
      </c>
      <c r="R70" s="25"/>
    </row>
    <row r="71" spans="1:18" s="6" customFormat="1" ht="78.75" customHeight="1">
      <c r="A71" s="9"/>
      <c r="B71" s="21"/>
      <c r="C71" s="21" t="s">
        <v>91</v>
      </c>
      <c r="D71" s="21"/>
      <c r="E71" s="21"/>
      <c r="F71" s="21"/>
      <c r="G71" s="21"/>
      <c r="H71" s="22">
        <f>H70-H72</f>
        <v>56529.100000000006</v>
      </c>
      <c r="I71" s="22">
        <f t="shared" ref="I71:K71" si="28">I70-I72</f>
        <v>0</v>
      </c>
      <c r="J71" s="22">
        <f t="shared" si="28"/>
        <v>7133.3</v>
      </c>
      <c r="K71" s="22">
        <f t="shared" si="28"/>
        <v>49395.799999999996</v>
      </c>
      <c r="L71" s="22">
        <f>L70-L72</f>
        <v>0</v>
      </c>
      <c r="M71" s="22">
        <f>M70-M72</f>
        <v>36594.899999999994</v>
      </c>
      <c r="N71" s="22">
        <f t="shared" ref="N71:Q71" si="29">N70-N72</f>
        <v>0</v>
      </c>
      <c r="O71" s="22">
        <f t="shared" si="29"/>
        <v>2596.1</v>
      </c>
      <c r="P71" s="22">
        <f t="shared" si="29"/>
        <v>33998.799999999996</v>
      </c>
      <c r="Q71" s="22">
        <f t="shared" si="29"/>
        <v>0</v>
      </c>
      <c r="R71" s="25"/>
    </row>
    <row r="72" spans="1:18" s="6" customFormat="1" ht="33" customHeight="1">
      <c r="A72" s="9"/>
      <c r="B72" s="21"/>
      <c r="C72" s="21" t="s">
        <v>92</v>
      </c>
      <c r="D72" s="21"/>
      <c r="E72" s="21"/>
      <c r="F72" s="21"/>
      <c r="G72" s="21"/>
      <c r="H72" s="22">
        <f>H46</f>
        <v>14298.500000000002</v>
      </c>
      <c r="I72" s="22">
        <f t="shared" ref="I72:L72" si="30">I46</f>
        <v>0</v>
      </c>
      <c r="J72" s="22">
        <f t="shared" si="30"/>
        <v>0</v>
      </c>
      <c r="K72" s="22">
        <f>K46</f>
        <v>14004.300000000001</v>
      </c>
      <c r="L72" s="22">
        <f t="shared" si="30"/>
        <v>294.2</v>
      </c>
      <c r="M72" s="22">
        <f t="shared" ref="M72:Q72" si="31">M46</f>
        <v>9174</v>
      </c>
      <c r="N72" s="22">
        <f t="shared" si="31"/>
        <v>0</v>
      </c>
      <c r="O72" s="22">
        <f t="shared" si="31"/>
        <v>0</v>
      </c>
      <c r="P72" s="22">
        <f t="shared" si="31"/>
        <v>9008.5</v>
      </c>
      <c r="Q72" s="22">
        <f t="shared" si="31"/>
        <v>165.5</v>
      </c>
      <c r="R72" s="25"/>
    </row>
    <row r="73" spans="1:18" s="6" customFormat="1" ht="33" customHeight="1">
      <c r="A73" s="38"/>
      <c r="B73" s="39"/>
      <c r="C73" s="39"/>
      <c r="D73" s="39"/>
      <c r="E73" s="39"/>
      <c r="F73" s="39"/>
      <c r="G73" s="39"/>
      <c r="H73" s="40"/>
      <c r="I73" s="40"/>
      <c r="J73" s="41"/>
      <c r="K73" s="41"/>
      <c r="L73" s="40"/>
      <c r="M73" s="40"/>
      <c r="N73" s="40"/>
      <c r="O73" s="40"/>
      <c r="P73" s="40"/>
      <c r="Q73" s="40"/>
      <c r="R73" s="42"/>
    </row>
    <row r="74" spans="1:18" s="50" customFormat="1" ht="24.75" customHeight="1">
      <c r="A74" s="49"/>
      <c r="B74" s="73" t="s">
        <v>163</v>
      </c>
      <c r="C74" s="73"/>
      <c r="D74" s="73"/>
      <c r="E74" s="73"/>
      <c r="F74" s="73"/>
      <c r="G74" s="73"/>
      <c r="J74" s="72" t="s">
        <v>146</v>
      </c>
      <c r="K74" s="72"/>
      <c r="O74" s="51"/>
      <c r="P74" s="51"/>
    </row>
    <row r="75" spans="1:18" s="15" customFormat="1" ht="24.75" customHeight="1">
      <c r="A75" s="14"/>
      <c r="B75" s="68"/>
      <c r="C75" s="68"/>
      <c r="D75" s="68"/>
      <c r="E75" s="68"/>
      <c r="F75" s="68"/>
      <c r="G75" s="68"/>
      <c r="H75" s="68"/>
      <c r="I75" s="68"/>
      <c r="J75" s="68"/>
      <c r="K75" s="37"/>
      <c r="O75" s="20"/>
      <c r="P75" s="20"/>
    </row>
    <row r="76" spans="1:18" s="18" customFormat="1" ht="31.5" customHeight="1">
      <c r="A76" s="16"/>
      <c r="B76" s="16"/>
      <c r="C76" s="16"/>
      <c r="D76" s="16"/>
      <c r="E76" s="16"/>
      <c r="F76" s="16"/>
      <c r="G76" s="16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18" s="18" customFormat="1" ht="25.9" customHeight="1">
      <c r="A77" s="16"/>
      <c r="B77" s="16"/>
      <c r="C77" s="16"/>
      <c r="D77" s="16"/>
      <c r="E77" s="16"/>
      <c r="F77" s="16"/>
      <c r="G77" s="16"/>
      <c r="H77" s="17"/>
      <c r="I77" s="17"/>
      <c r="J77" s="17"/>
      <c r="K77" s="17"/>
      <c r="M77" s="17"/>
      <c r="N77" s="17"/>
      <c r="O77" s="17"/>
      <c r="P77" s="17"/>
      <c r="Q77" s="17"/>
    </row>
    <row r="78" spans="1:18" s="18" customFormat="1" ht="23.25">
      <c r="A78" s="16"/>
      <c r="B78" s="16"/>
      <c r="C78" s="16"/>
      <c r="D78" s="16"/>
      <c r="E78" s="16"/>
      <c r="F78" s="16"/>
      <c r="G78" s="16"/>
      <c r="H78" s="17"/>
      <c r="I78" s="17"/>
      <c r="J78" s="17"/>
      <c r="K78" s="17"/>
      <c r="L78" s="17"/>
      <c r="M78" s="17"/>
      <c r="N78" s="17"/>
      <c r="O78" s="17"/>
      <c r="P78" s="17"/>
      <c r="Q78" s="17"/>
    </row>
  </sheetData>
  <mergeCells count="29">
    <mergeCell ref="P1:Q1"/>
    <mergeCell ref="M7:M8"/>
    <mergeCell ref="A2:R2"/>
    <mergeCell ref="M6:Q6"/>
    <mergeCell ref="H7:H8"/>
    <mergeCell ref="H6:L6"/>
    <mergeCell ref="E7:E8"/>
    <mergeCell ref="Q7:Q8"/>
    <mergeCell ref="I7:I8"/>
    <mergeCell ref="J7:J8"/>
    <mergeCell ref="K7:K8"/>
    <mergeCell ref="L7:L8"/>
    <mergeCell ref="N7:N8"/>
    <mergeCell ref="B75:J75"/>
    <mergeCell ref="A3:R3"/>
    <mergeCell ref="A4:R4"/>
    <mergeCell ref="R6:R8"/>
    <mergeCell ref="A6:A8"/>
    <mergeCell ref="J74:K74"/>
    <mergeCell ref="B74:G74"/>
    <mergeCell ref="F7:F8"/>
    <mergeCell ref="D7:D8"/>
    <mergeCell ref="G7:G8"/>
    <mergeCell ref="B6:B8"/>
    <mergeCell ref="C6:C8"/>
    <mergeCell ref="D6:E6"/>
    <mergeCell ref="F6:G6"/>
    <mergeCell ref="O7:O8"/>
    <mergeCell ref="P7:P8"/>
  </mergeCells>
  <pageMargins left="0.31496062992125984" right="0.31496062992125984" top="0.23622047244094491" bottom="0.19685039370078741" header="0.2" footer="0.19685039370078741"/>
  <pageSetup paperSize="9" scale="48" orientation="landscape" r:id="rId1"/>
  <rowBreaks count="2" manualBreakCount="2">
    <brk id="54" max="17" man="1"/>
    <brk id="7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13</vt:lpstr>
      <vt:lpstr>'таблица 13'!Заголовки_для_печати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Admin</cp:lastModifiedBy>
  <cp:lastPrinted>2019-10-22T11:49:49Z</cp:lastPrinted>
  <dcterms:created xsi:type="dcterms:W3CDTF">2014-03-28T09:56:55Z</dcterms:created>
  <dcterms:modified xsi:type="dcterms:W3CDTF">2019-11-13T16:25:32Z</dcterms:modified>
</cp:coreProperties>
</file>